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kfile\ZRK\NRR\NRRd\2. ZIELONA GÓRA\2. ZADANIA CELOWE\kontrakty 2025\MPK 25 XX 012 - remont wiaduktu w km 1,931 linii 367\"/>
    </mc:Choice>
  </mc:AlternateContent>
  <xr:revisionPtr revIDLastSave="0" documentId="13_ncr:1_{AB5C3E3B-FA94-485E-BEEC-E638B23A6097}" xr6:coauthVersionLast="47" xr6:coauthVersionMax="47" xr10:uidLastSave="{00000000-0000-0000-0000-000000000000}"/>
  <bookViews>
    <workbookView xWindow="-28920" yWindow="-120" windowWidth="29040" windowHeight="15720" tabRatio="845" activeTab="3" xr2:uid="{00000000-000D-0000-FFFF-FFFF00000000}"/>
  </bookViews>
  <sheets>
    <sheet name="Koszty Robocizny" sheetId="41" r:id="rId1"/>
    <sheet name="Koszty Materiałów" sheetId="42" r:id="rId2"/>
    <sheet name="Koszty sprzętu" sheetId="43" r:id="rId3"/>
    <sheet name="Wartość oferty łącznie" sheetId="45" r:id="rId4"/>
  </sheets>
  <definedNames>
    <definedName name="_xlnm.Print_Area" localSheetId="1">'Koszty Materiałów'!$A$2:$F$7</definedName>
    <definedName name="_xlnm.Print_Area" localSheetId="0">'Koszty Robocizny'!$A$2:$H$85</definedName>
    <definedName name="_xlnm.Print_Area" localSheetId="2">'Koszty sprzętu'!$A$2:$F$7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3" l="1"/>
  <c r="F7" i="43" s="1"/>
  <c r="C5" i="45" s="1"/>
  <c r="F6" i="42"/>
  <c r="F7" i="42" s="1"/>
  <c r="C4" i="45" s="1"/>
  <c r="H78" i="41"/>
  <c r="H79" i="41"/>
  <c r="H80" i="41"/>
  <c r="H81" i="41"/>
  <c r="H82" i="41"/>
  <c r="H83" i="41"/>
  <c r="H84" i="41"/>
  <c r="H77" i="41"/>
  <c r="H76" i="41"/>
  <c r="H74" i="41"/>
  <c r="H73" i="41"/>
  <c r="H70" i="41"/>
  <c r="H69" i="41"/>
  <c r="H67" i="41"/>
  <c r="H66" i="41"/>
  <c r="H65" i="41"/>
  <c r="H61" i="41"/>
  <c r="H60" i="41"/>
  <c r="H57" i="41"/>
  <c r="H56" i="41"/>
  <c r="H53" i="41"/>
  <c r="H52" i="41"/>
  <c r="H51" i="41"/>
  <c r="H50" i="41"/>
  <c r="H46" i="41"/>
  <c r="H45" i="41"/>
  <c r="H8" i="41"/>
  <c r="H43" i="41"/>
  <c r="H42" i="41"/>
  <c r="H40" i="41"/>
  <c r="H39" i="41"/>
  <c r="H38" i="41"/>
  <c r="H37" i="41"/>
  <c r="H36" i="41"/>
  <c r="H33" i="41"/>
  <c r="H30" i="41"/>
  <c r="H29" i="41"/>
  <c r="H26" i="41"/>
  <c r="H25" i="41"/>
  <c r="H22" i="41"/>
  <c r="H21" i="41"/>
  <c r="H17" i="41"/>
  <c r="H9" i="41"/>
  <c r="H10" i="41"/>
  <c r="H11" i="41"/>
  <c r="H13" i="41"/>
  <c r="H14" i="41"/>
  <c r="F8" i="43" l="1"/>
  <c r="F9" i="43" s="1"/>
  <c r="F8" i="42"/>
  <c r="F9" i="42" s="1"/>
  <c r="F12" i="41"/>
  <c r="H12" i="41" l="1"/>
  <c r="F47" i="41"/>
  <c r="H47" i="41" l="1"/>
  <c r="H85" i="41"/>
  <c r="H86" i="41" l="1"/>
  <c r="C3" i="45"/>
  <c r="C6" i="45" s="1"/>
  <c r="C7" i="45" s="1"/>
  <c r="C8" i="45" s="1"/>
  <c r="H87" i="41"/>
</calcChain>
</file>

<file path=xl/sharedStrings.xml><?xml version="1.0" encoding="utf-8"?>
<sst xmlns="http://schemas.openxmlformats.org/spreadsheetml/2006/main" count="407" uniqueCount="169">
  <si>
    <t xml:space="preserve">Umocnienie stożków i skarp przyczółków </t>
  </si>
  <si>
    <t>Lp.</t>
  </si>
  <si>
    <t>Jednostka</t>
  </si>
  <si>
    <t>Ilość</t>
  </si>
  <si>
    <t>ROBOTY PRZYGOTOWAWCZE</t>
  </si>
  <si>
    <t>*</t>
  </si>
  <si>
    <t>ryczałt</t>
  </si>
  <si>
    <t>Roboty ziemne</t>
  </si>
  <si>
    <t>ZBROJENIE</t>
  </si>
  <si>
    <t>kg</t>
  </si>
  <si>
    <t>BETON</t>
  </si>
  <si>
    <t>Beton konstrukcyjny</t>
  </si>
  <si>
    <t>IZOLACJE I NAWIERZCHNIE NA OBIEKTACH</t>
  </si>
  <si>
    <t>BEZPIECZEŃSTWO RUCHU</t>
  </si>
  <si>
    <t>Elementy zabezpieczające</t>
  </si>
  <si>
    <t>m</t>
  </si>
  <si>
    <t>INNE ROBOTY MOSTOWE</t>
  </si>
  <si>
    <t>Elementy wyposażenia obiektów</t>
  </si>
  <si>
    <t>Izolacje grube</t>
  </si>
  <si>
    <t>Nawierzchnie na obiektach</t>
  </si>
  <si>
    <t>ODWODNIENIE OBIEKTÓW</t>
  </si>
  <si>
    <t>Zbrojenie betonu stalą klasy A-IIIN</t>
  </si>
  <si>
    <t>Zabezpieczenie powierzchni betonowych - hydrofobizacja</t>
  </si>
  <si>
    <t>Zabezpieczenie powierzchni betonowych - antygrafitii</t>
  </si>
  <si>
    <t xml:space="preserve">Dreny z tworzyw sztucznych za przyczółkami - odwodnienie zasypki </t>
  </si>
  <si>
    <t>ZABEZPIECZENIE POWŁOK BETONOWYCH</t>
  </si>
  <si>
    <t>kpl</t>
  </si>
  <si>
    <t>Zasypki przyobiektowe</t>
  </si>
  <si>
    <t>Zabezpieczenie powierzchni betonowych powłokami malarskimi - odpornymi na chlorki</t>
  </si>
  <si>
    <t>Wyszczególnienie elementów rozliczeniowych</t>
  </si>
  <si>
    <t>POZYCJE DODATKOWE</t>
  </si>
  <si>
    <t>Zadanie:</t>
  </si>
  <si>
    <t>Wartość</t>
  </si>
  <si>
    <t>ROBOTY ROZBIÓRKOWE</t>
  </si>
  <si>
    <t>Rozbiórka elementów</t>
  </si>
  <si>
    <t>Rozbiórka nawierzchni torowej</t>
  </si>
  <si>
    <t>Obsługa geodezyjna</t>
  </si>
  <si>
    <t>Strefa przejściowa za przyczółkiem</t>
  </si>
  <si>
    <t>ROBOTY ZIEMNE</t>
  </si>
  <si>
    <t>Odwodnienie</t>
  </si>
  <si>
    <t>Wywóz i utylizacja materiałów z rozbiórki</t>
  </si>
  <si>
    <r>
      <t>m</t>
    </r>
    <r>
      <rPr>
        <vertAlign val="superscript"/>
        <sz val="9"/>
        <rFont val="Arial"/>
        <family val="2"/>
        <charset val="238"/>
      </rPr>
      <t>3</t>
    </r>
  </si>
  <si>
    <r>
      <t>m</t>
    </r>
    <r>
      <rPr>
        <vertAlign val="superscript"/>
        <sz val="9"/>
        <rFont val="Arial"/>
        <family val="2"/>
        <charset val="238"/>
      </rPr>
      <t>2</t>
    </r>
  </si>
  <si>
    <t>Cena jednostkowa</t>
  </si>
  <si>
    <t>Oczyszczenie skarp  z roślinności</t>
  </si>
  <si>
    <t>Demontaż balustrady</t>
  </si>
  <si>
    <t>Elementy betonowe</t>
  </si>
  <si>
    <t>Elementy stalowe</t>
  </si>
  <si>
    <t>Geokompozyt - dla ścian przyczółków i skrzydeł</t>
  </si>
  <si>
    <t>Geowłóknina filtrująca - dla ścian przyczółków i skrzydeł</t>
  </si>
  <si>
    <t>DYLATACJE POMOSTU</t>
  </si>
  <si>
    <t>Dylatacja podłużna</t>
  </si>
  <si>
    <t>KONSERWACJA ELEMENTÓW KONSTRUKCYJNYCH</t>
  </si>
  <si>
    <t>Uzupełnienie zaprawami typu PCC</t>
  </si>
  <si>
    <t>Beton gzymsów klasy C30/37</t>
  </si>
  <si>
    <t>Oczyszczenie skrzydeł  (metodą hydrodynamiczną lub strumieniowo-ścierną)</t>
  </si>
  <si>
    <t>szt</t>
  </si>
  <si>
    <t>Liczba stopni</t>
  </si>
  <si>
    <t xml:space="preserve">Zbrojenie - Gzymsy </t>
  </si>
  <si>
    <t>Oczyszczenie ustroju nośnego (metodą hydrodynamiczną lub strumieniowo-ścierną)</t>
  </si>
  <si>
    <t>Ława żwirowa, żwirowo-cementowa</t>
  </si>
  <si>
    <t>Skucie elementów betonowych (gzymsów)</t>
  </si>
  <si>
    <t>Oczyszczenie podpór (metodą hydrodynamiczną lub strumieniowo-ścierną)</t>
  </si>
  <si>
    <t>Beton części przewieszonej płyty ustroju nośnego klasy C30/37</t>
  </si>
  <si>
    <t>Balustrada schodów skarpowych</t>
  </si>
  <si>
    <t xml:space="preserve">Balustrada ustroju nośnego </t>
  </si>
  <si>
    <t>Schody robocze prefabrykowane</t>
  </si>
  <si>
    <t>Skucie betonu ochronnego na górnej pow. przęseł</t>
  </si>
  <si>
    <t>Skucie betonu od spodu ustroju nośnego</t>
  </si>
  <si>
    <t>Oczyszczenie górnej powierzchni ustroju nośnego (metodą hydrodynamiczną lub strumieniowo-ścierną)</t>
  </si>
  <si>
    <t xml:space="preserve">Mechaniczne podbicie toru </t>
  </si>
  <si>
    <t>tkm</t>
  </si>
  <si>
    <t>Wprowadzenie, utrzymanie TOR oraz zajęcia pasa drogowego</t>
  </si>
  <si>
    <t xml:space="preserve">Zabezpieczenie antykorozyjne stopek dźwigarów </t>
  </si>
  <si>
    <t xml:space="preserve">Oczyszczenie metodą strumieniowo-ścierną stopek dzwigarów stalowych </t>
  </si>
  <si>
    <t>Dreny z tworzyw sztucznych za przyczółkami - odwodnienie strefy przejściowej</t>
  </si>
  <si>
    <t>Grys 8/16 z otoczaków - wylot drenu</t>
  </si>
  <si>
    <t>SST</t>
  </si>
  <si>
    <t>Nazwa SST</t>
  </si>
  <si>
    <t>-</t>
  </si>
  <si>
    <t>Roboty rozbiórkowe</t>
  </si>
  <si>
    <t>Wykopy w gruncie nieskalistym</t>
  </si>
  <si>
    <t>Zasypywanie wykopów z zagęszczeniem</t>
  </si>
  <si>
    <t>Zbrojenie</t>
  </si>
  <si>
    <t>Beton</t>
  </si>
  <si>
    <t>Beton konstrukcyjny klasy B30(C25/30), B35 (C30/37), B45 (C35/45) w elementach grubości &lt; 60cm w deskowaniu</t>
  </si>
  <si>
    <t>Dylatacje</t>
  </si>
  <si>
    <t>Uszczelnienie styków dylatacyjnych kitem elastycznym i taśmą syntetyczną</t>
  </si>
  <si>
    <t>Konstrukcje stalowe, Wsporniki dla urządzeń obcych, blachy dylatacji, blachy przeciwwykolejeniowe. Zabezpieczenie antykorozyjne</t>
  </si>
  <si>
    <t>M.06.01.02.</t>
  </si>
  <si>
    <t>Wykonanie napraw powierzchni betonowych zaprawami typu PCC nakładanymi ręcznie gr. powyżej 1 cm</t>
  </si>
  <si>
    <t>M.06.01.01.</t>
  </si>
  <si>
    <t>M.07.00.00.</t>
  </si>
  <si>
    <t>Izolacje</t>
  </si>
  <si>
    <t>M.07.01.00.</t>
  </si>
  <si>
    <t>M.05.00.00.</t>
  </si>
  <si>
    <t>M.10.02.00.</t>
  </si>
  <si>
    <t>M.10.00.00.</t>
  </si>
  <si>
    <t>M.03.02.01.</t>
  </si>
  <si>
    <t>M.03.00.00.</t>
  </si>
  <si>
    <t>M.04.03.00.</t>
  </si>
  <si>
    <t>M.04.00.00.</t>
  </si>
  <si>
    <t>M.02.02.00.</t>
  </si>
  <si>
    <t>M.02.00.00.</t>
  </si>
  <si>
    <t>M.01.01.00.</t>
  </si>
  <si>
    <t>M.02.01.00.</t>
  </si>
  <si>
    <t xml:space="preserve">M.08.00.00. </t>
  </si>
  <si>
    <t>M.08.02.00.</t>
  </si>
  <si>
    <t>Drenaż za przyczółkiem</t>
  </si>
  <si>
    <t xml:space="preserve">M.08.01.00. </t>
  </si>
  <si>
    <t>Warstwa filtracyjna za przyczółkiem wraz z zabezpieczeniem</t>
  </si>
  <si>
    <t xml:space="preserve">M.19.00.00. </t>
  </si>
  <si>
    <t>M.19.01.04.</t>
  </si>
  <si>
    <t>Balustrady z kątowników</t>
  </si>
  <si>
    <t>M.11.06.00.</t>
  </si>
  <si>
    <t>Strefy przejściowe</t>
  </si>
  <si>
    <t>M.11.07.00.</t>
  </si>
  <si>
    <t>Prefabrykowane schody skarpowe wraz z balustradą</t>
  </si>
  <si>
    <t>Drenaż za przyczólkiem</t>
  </si>
  <si>
    <t>Pozycje dodatkowe</t>
  </si>
  <si>
    <t>M.11.02.00. D.01.02.01.</t>
  </si>
  <si>
    <t>Stożki nasypów przy przyczółkach                                        Usunięcie drzew i krzewów</t>
  </si>
  <si>
    <t>Prefabrykowane deski gzymsowe</t>
  </si>
  <si>
    <t>M.11.08.00</t>
  </si>
  <si>
    <t xml:space="preserve">Izolacja powierzchni podpór i skrzydeł </t>
  </si>
  <si>
    <t>Hydroizolacja elastyczną zaprawą mineralną powierzchni ścian przyczółków i skrzydeł</t>
  </si>
  <si>
    <t>Zabezpieczenie powierzchni betonowych - zamknięcie powierzchni o grubości powłoki. 0.3&lt;d&lt;1.0 mm - dyspersją polimerową</t>
  </si>
  <si>
    <t>M.01.02.00</t>
  </si>
  <si>
    <t>Wytyczenie obiektu</t>
  </si>
  <si>
    <t>Budowa nawierzchni torowej</t>
  </si>
  <si>
    <t>T.01.02.01</t>
  </si>
  <si>
    <t>M.07.03.00.</t>
  </si>
  <si>
    <t>Zabezpieczenie powierzchni betonowych powłokami i izolacje na bazie żywic syntetycznych</t>
  </si>
  <si>
    <t>Projekty technologiczne</t>
  </si>
  <si>
    <t>Wykonanie robót wynikających z projektów technologicznych</t>
  </si>
  <si>
    <t xml:space="preserve">Uzyskanie decyzji niezbędnych do rozpoczęcia i prowadzenia robót remontowych </t>
  </si>
  <si>
    <t>mb toru</t>
  </si>
  <si>
    <t>mb</t>
  </si>
  <si>
    <t>Prace przygotowawcze (m. in. organizacja placu budowy, rusztowania, zabezpieczenie placu budowy, energia elektryczna, ochrona)</t>
  </si>
  <si>
    <t>Zasypka gruntem przepuszczalnym podpór</t>
  </si>
  <si>
    <t xml:space="preserve">Zbrojenie płyty odwadniającej i przeiweszenia płyty ustroju nośnego </t>
  </si>
  <si>
    <t xml:space="preserve">Odtworzenie rowów odwodnieniowych wzdłuż nasypu kolejowego </t>
  </si>
  <si>
    <t>D-M.00.00.00.</t>
  </si>
  <si>
    <t>Izolacja z materiałów MMA, żywica epoksydowo - poliuretanowa: górna powierzchnia przęsła, gzymsy przęsła, gzymsy skrzydeł</t>
  </si>
  <si>
    <t xml:space="preserve">Wykonanie nowej nawierzchni torowej z podbiciem i regulacją naprężeń w torze </t>
  </si>
  <si>
    <t>Zabezpieczenie albo przełożenie kabli  i urządzeń obcych znajdujących się w obrębie obiektu na czas prowadzenia robót, a następnie przełożenie do miejsca pierwotnego wraz z wymianą uszkodzonych osłon kabli na nowe i uzupełnieniem brakujących</t>
  </si>
  <si>
    <t>Przywrócenie stałej organizacji ruchu drogowego</t>
  </si>
  <si>
    <t>Projekt tymczasowej organizacji ruchu drogowego</t>
  </si>
  <si>
    <t xml:space="preserve"> "Wykonanie remontu wiaduktu kolejowego zlokalizowanego w ciągu linii nr 367 w km 1,931 znajdującego się na terenie Zakładu Linii Kolejowych w Zielonej Górze wraz z uzyskaniem decyzji niezbędnych do rozpoczęcia robót” 
</t>
  </si>
  <si>
    <t>Robocizna</t>
  </si>
  <si>
    <t>Wykopy w gruntach nieskalistych wraz z zabezpieczeniem</t>
  </si>
  <si>
    <t>Wartość netto</t>
  </si>
  <si>
    <t>VAT [ 23%]</t>
  </si>
  <si>
    <t xml:space="preserve">Wartość brutto </t>
  </si>
  <si>
    <t>Załącznik nr - Kosztorys ofertowy - materiał</t>
  </si>
  <si>
    <t xml:space="preserve"> "Wykonanie remontu wiaduktu kolejowego zlokalizowanego w ciągu linii nr 367 w km 1,931 znajdującego się na terenie Zakładu Linii Kolejowych w Zielonej Górze wraz z uzyskaniem decyzji niezbędnych do rozpoczęcia robót” </t>
  </si>
  <si>
    <t xml:space="preserve">Dostawa materiałów dla relaizacja zadania:
- pospółka na zasypki
- materiał stref przejściowych
- stal zbrojeniowa
- beton konstrukcyjny
- materiał dylatacji
- zaprawy PCC do napraw powierzchni betonowych
- materiał do zabepieczenia antykorozyjnego powierchni betonowych i stalowych
- materiały do wykonania powłoki antygrafitii oraz hydrofobowej
- materiał  do wykonania izolacji MMA
- materoiał do hydroizolacji powierzchni betonowej
- materiały drenażowe i do odwodnienia stref przejściowych i przyczółków
- balustrady stalowe
- materiał na wykonanie schodów skarpowych
- materiał do wykonania nawierzchni torowej
- materiał na umocnienie skarp
*wycena ma obejmować całość materiałów do wykonania zadania a powyższe zestawienie ma charakter poglądowy </t>
  </si>
  <si>
    <t>Kpl</t>
  </si>
  <si>
    <t>Załącznik nr - Kosztorys ofertowy - sprzęt</t>
  </si>
  <si>
    <t xml:space="preserve">Dostawa materiałów dla relaizacja zadania:
- koparka dwudrogowa
- koparka gąsienicowa z nozycami do wyburzeń
- koparko-ładowarka
- zagęszczarka
- piaskarka
- samochód czteroosiowy samowyładowczy
*wycena ma obejmować wszystkie sprzęty i narzędzia do wykonania zadania a powyższe zestawienie ma charakter poglądowy </t>
  </si>
  <si>
    <t>…..................................................</t>
  </si>
  <si>
    <t>(podpisy Wykonawcy)</t>
  </si>
  <si>
    <t>Warość robocizny</t>
  </si>
  <si>
    <t>Wartość materiałów</t>
  </si>
  <si>
    <t>Wartość sprzętu</t>
  </si>
  <si>
    <t>Łączna wartość umowy netto</t>
  </si>
  <si>
    <t>Podatek VAT</t>
  </si>
  <si>
    <t>Łączna wartość umowy brutto</t>
  </si>
  <si>
    <t>Załącznik nr 1 - Rozbicie Ceny Ofertowej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</si>
</sst>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0.0"/>
    <numFmt numFmtId="165" formatCode="_-* #,##0.00\ [$zł-415]_-;\-* #,##0.00\ [$zł-415]_-;_-* &quot;-&quot;??\ [$zł-415]_-;_-@_-"/>
    <numFmt numFmtId="166" formatCode="_-* #,##0.0\ &quot;zł&quot;_-;\-* #,##0.0\ &quot;zł&quot;_-;_-* &quot;-&quot;?\ &quot;zł&quot;_-;_-@_-"/>
  </numFmts>
  <fonts count="11">
    <font>
      <sz val="10"/>
      <name val="Arial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1"/>
      <color rgb="FF000000"/>
      <name val="Czcionka tekstu podstawowego"/>
      <family val="2"/>
      <charset val="238"/>
    </font>
    <font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8">
    <xf numFmtId="0" fontId="0" fillId="0" borderId="0" xfId="0"/>
    <xf numFmtId="4" fontId="1" fillId="0" borderId="0" xfId="0" applyNumberFormat="1" applyFont="1"/>
    <xf numFmtId="4" fontId="0" fillId="0" borderId="0" xfId="0" applyNumberFormat="1"/>
    <xf numFmtId="4" fontId="1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4" fontId="2" fillId="0" borderId="0" xfId="0" applyNumberFormat="1" applyFont="1"/>
    <xf numFmtId="164" fontId="2" fillId="0" borderId="3" xfId="0" applyNumberFormat="1" applyFont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 wrapText="1"/>
    </xf>
    <xf numFmtId="4" fontId="8" fillId="0" borderId="13" xfId="0" applyNumberFormat="1" applyFont="1" applyBorder="1" applyAlignment="1">
      <alignment vertical="center" wrapText="1"/>
    </xf>
    <xf numFmtId="4" fontId="2" fillId="0" borderId="14" xfId="0" applyNumberFormat="1" applyFont="1" applyBorder="1"/>
    <xf numFmtId="4" fontId="2" fillId="0" borderId="15" xfId="0" applyNumberFormat="1" applyFont="1" applyBorder="1" applyAlignment="1">
      <alignment wrapText="1"/>
    </xf>
    <xf numFmtId="44" fontId="2" fillId="0" borderId="16" xfId="3" applyFont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/>
    </xf>
    <xf numFmtId="4" fontId="2" fillId="3" borderId="1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4" fontId="2" fillId="3" borderId="13" xfId="0" applyNumberFormat="1" applyFont="1" applyFill="1" applyBorder="1" applyAlignment="1">
      <alignment vertical="center" wrapText="1"/>
    </xf>
    <xf numFmtId="164" fontId="2" fillId="3" borderId="3" xfId="0" applyNumberFormat="1" applyFont="1" applyFill="1" applyBorder="1" applyAlignment="1" applyProtection="1">
      <alignment horizontal="center" vertical="center"/>
      <protection locked="0"/>
    </xf>
    <xf numFmtId="4" fontId="2" fillId="3" borderId="8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" fontId="2" fillId="0" borderId="13" xfId="0" applyNumberFormat="1" applyFont="1" applyBorder="1"/>
    <xf numFmtId="0" fontId="2" fillId="3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4" fontId="3" fillId="0" borderId="14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32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4" fontId="2" fillId="3" borderId="12" xfId="3" applyFont="1" applyFill="1" applyBorder="1" applyAlignment="1" applyProtection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44" fontId="2" fillId="0" borderId="12" xfId="3" applyFont="1" applyFill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44" fontId="2" fillId="3" borderId="12" xfId="3" applyFont="1" applyFill="1" applyBorder="1" applyAlignment="1">
      <alignment horizontal="center" vertical="center"/>
    </xf>
    <xf numFmtId="44" fontId="2" fillId="0" borderId="12" xfId="3" applyFont="1" applyFill="1" applyBorder="1" applyAlignment="1" applyProtection="1">
      <alignment horizontal="center" vertical="center"/>
      <protection locked="0"/>
    </xf>
    <xf numFmtId="44" fontId="2" fillId="3" borderId="12" xfId="3" applyFont="1" applyFill="1" applyBorder="1" applyAlignment="1" applyProtection="1">
      <alignment horizontal="center" vertical="center"/>
      <protection locked="0"/>
    </xf>
    <xf numFmtId="166" fontId="2" fillId="0" borderId="30" xfId="0" applyNumberFormat="1" applyFont="1" applyBorder="1" applyAlignment="1">
      <alignment horizontal="center" vertical="center"/>
    </xf>
    <xf numFmtId="44" fontId="2" fillId="0" borderId="30" xfId="0" applyNumberFormat="1" applyFont="1" applyBorder="1" applyAlignment="1">
      <alignment horizontal="center" vertical="center"/>
    </xf>
    <xf numFmtId="44" fontId="2" fillId="0" borderId="30" xfId="3" applyFont="1" applyFill="1" applyBorder="1" applyAlignment="1">
      <alignment horizontal="center" vertical="center"/>
    </xf>
    <xf numFmtId="44" fontId="2" fillId="0" borderId="38" xfId="3" applyFont="1" applyBorder="1" applyAlignment="1">
      <alignment horizontal="center" vertical="center"/>
    </xf>
    <xf numFmtId="4" fontId="3" fillId="0" borderId="33" xfId="0" applyNumberFormat="1" applyFont="1" applyBorder="1" applyAlignment="1">
      <alignment horizontal="center" vertical="center" wrapText="1"/>
    </xf>
    <xf numFmtId="4" fontId="3" fillId="0" borderId="37" xfId="0" applyNumberFormat="1" applyFont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/>
    </xf>
    <xf numFmtId="44" fontId="2" fillId="0" borderId="39" xfId="3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" fontId="3" fillId="2" borderId="25" xfId="0" applyNumberFormat="1" applyFont="1" applyFill="1" applyBorder="1" applyAlignment="1">
      <alignment horizontal="center" vertical="center"/>
    </xf>
    <xf numFmtId="4" fontId="3" fillId="0" borderId="25" xfId="0" applyNumberFormat="1" applyFont="1" applyBorder="1" applyAlignment="1">
      <alignment horizontal="center" vertical="center"/>
    </xf>
    <xf numFmtId="44" fontId="2" fillId="0" borderId="25" xfId="3" applyFont="1" applyBorder="1" applyAlignment="1" applyProtection="1">
      <alignment horizontal="center" vertical="center"/>
    </xf>
    <xf numFmtId="164" fontId="1" fillId="2" borderId="25" xfId="0" applyNumberFormat="1" applyFont="1" applyFill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3" fillId="2" borderId="25" xfId="0" applyNumberFormat="1" applyFont="1" applyFill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/>
    </xf>
    <xf numFmtId="44" fontId="2" fillId="0" borderId="11" xfId="3" applyFont="1" applyBorder="1" applyAlignment="1" applyProtection="1">
      <alignment horizontal="center" vertical="center"/>
    </xf>
    <xf numFmtId="44" fontId="2" fillId="0" borderId="20" xfId="3" applyFont="1" applyBorder="1" applyAlignment="1">
      <alignment horizontal="center" vertical="center"/>
    </xf>
    <xf numFmtId="4" fontId="2" fillId="0" borderId="18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37" xfId="0" applyNumberFormat="1" applyFont="1" applyBorder="1" applyAlignment="1">
      <alignment horizontal="center" vertical="center"/>
    </xf>
    <xf numFmtId="4" fontId="2" fillId="0" borderId="40" xfId="0" applyNumberFormat="1" applyFont="1" applyBorder="1" applyAlignment="1">
      <alignment horizontal="center" vertical="center"/>
    </xf>
    <xf numFmtId="4" fontId="2" fillId="0" borderId="41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" fontId="3" fillId="0" borderId="33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left" vertical="center"/>
    </xf>
    <xf numFmtId="4" fontId="10" fillId="0" borderId="0" xfId="0" applyNumberFormat="1" applyFont="1" applyAlignment="1">
      <alignment horizontal="left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" fontId="10" fillId="0" borderId="17" xfId="0" applyNumberFormat="1" applyFont="1" applyBorder="1" applyAlignment="1">
      <alignment horizontal="center" wrapText="1"/>
    </xf>
    <xf numFmtId="4" fontId="10" fillId="0" borderId="4" xfId="0" applyNumberFormat="1" applyFont="1" applyBorder="1" applyAlignment="1">
      <alignment horizontal="center" wrapText="1"/>
    </xf>
    <xf numFmtId="4" fontId="10" fillId="0" borderId="5" xfId="0" applyNumberFormat="1" applyFont="1" applyBorder="1" applyAlignment="1">
      <alignment horizontal="center" wrapText="1"/>
    </xf>
    <xf numFmtId="4" fontId="10" fillId="0" borderId="18" xfId="0" applyNumberFormat="1" applyFont="1" applyBorder="1" applyAlignment="1">
      <alignment horizontal="center" wrapText="1"/>
    </xf>
    <xf numFmtId="4" fontId="10" fillId="0" borderId="6" xfId="0" applyNumberFormat="1" applyFont="1" applyBorder="1" applyAlignment="1">
      <alignment horizontal="center" wrapText="1"/>
    </xf>
    <xf numFmtId="4" fontId="10" fillId="0" borderId="7" xfId="0" applyNumberFormat="1" applyFont="1" applyBorder="1" applyAlignment="1">
      <alignment horizontal="center" wrapText="1"/>
    </xf>
    <xf numFmtId="4" fontId="3" fillId="0" borderId="36" xfId="0" applyNumberFormat="1" applyFont="1" applyBorder="1" applyAlignment="1">
      <alignment horizontal="center" vertical="center" wrapText="1"/>
    </xf>
    <xf numFmtId="4" fontId="3" fillId="0" borderId="28" xfId="0" applyNumberFormat="1" applyFont="1" applyBorder="1" applyAlignment="1">
      <alignment horizontal="center" vertical="center" wrapText="1"/>
    </xf>
    <xf numFmtId="4" fontId="3" fillId="0" borderId="34" xfId="0" applyNumberFormat="1" applyFont="1" applyBorder="1" applyAlignment="1">
      <alignment horizontal="center" vertical="center" wrapText="1"/>
    </xf>
    <xf numFmtId="4" fontId="3" fillId="0" borderId="27" xfId="0" applyNumberFormat="1" applyFont="1" applyBorder="1" applyAlignment="1">
      <alignment horizontal="center" vertical="center" wrapText="1"/>
    </xf>
    <xf numFmtId="4" fontId="3" fillId="0" borderId="35" xfId="0" applyNumberFormat="1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4" fontId="10" fillId="0" borderId="17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4" fontId="10" fillId="0" borderId="0" xfId="0" applyNumberFormat="1" applyFont="1" applyAlignment="1">
      <alignment wrapText="1"/>
    </xf>
    <xf numFmtId="4" fontId="10" fillId="0" borderId="18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4" fontId="10" fillId="0" borderId="7" xfId="0" applyNumberFormat="1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3" fillId="0" borderId="42" xfId="0" applyNumberFormat="1" applyFont="1" applyBorder="1" applyAlignment="1">
      <alignment horizontal="center" vertical="center" wrapText="1"/>
    </xf>
    <xf numFmtId="4" fontId="3" fillId="0" borderId="43" xfId="0" applyNumberFormat="1" applyFont="1" applyBorder="1" applyAlignment="1">
      <alignment horizontal="center" vertical="center" wrapText="1"/>
    </xf>
    <xf numFmtId="4" fontId="3" fillId="0" borderId="44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4" fontId="3" fillId="0" borderId="45" xfId="0" applyNumberFormat="1" applyFont="1" applyBorder="1" applyAlignment="1">
      <alignment vertical="center" wrapText="1"/>
    </xf>
    <xf numFmtId="4" fontId="3" fillId="0" borderId="46" xfId="0" applyNumberFormat="1" applyFont="1" applyBorder="1" applyAlignment="1">
      <alignment horizontal="center" vertical="center"/>
    </xf>
    <xf numFmtId="4" fontId="3" fillId="0" borderId="47" xfId="0" applyNumberFormat="1" applyFont="1" applyBorder="1" applyAlignment="1">
      <alignment horizontal="center" vertical="center"/>
    </xf>
    <xf numFmtId="44" fontId="2" fillId="3" borderId="37" xfId="4" applyFont="1" applyFill="1" applyBorder="1" applyAlignment="1" applyProtection="1">
      <alignment horizontal="center" vertical="center"/>
    </xf>
    <xf numFmtId="44" fontId="2" fillId="0" borderId="16" xfId="4" applyFont="1" applyBorder="1" applyAlignment="1" applyProtection="1">
      <alignment horizontal="center" vertical="center"/>
    </xf>
    <xf numFmtId="44" fontId="2" fillId="0" borderId="38" xfId="4" applyFont="1" applyBorder="1" applyAlignment="1">
      <alignment horizontal="center" vertical="center"/>
    </xf>
    <xf numFmtId="44" fontId="2" fillId="0" borderId="20" xfId="4" applyFont="1" applyBorder="1" applyAlignment="1">
      <alignment horizontal="center" vertical="center"/>
    </xf>
    <xf numFmtId="44" fontId="2" fillId="0" borderId="16" xfId="4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44" fontId="0" fillId="0" borderId="49" xfId="0" applyNumberFormat="1" applyBorder="1"/>
    <xf numFmtId="44" fontId="0" fillId="0" borderId="50" xfId="0" applyNumberFormat="1" applyBorder="1"/>
    <xf numFmtId="0" fontId="3" fillId="0" borderId="13" xfId="0" applyFont="1" applyBorder="1"/>
    <xf numFmtId="44" fontId="3" fillId="0" borderId="50" xfId="0" applyNumberFormat="1" applyFont="1" applyBorder="1"/>
    <xf numFmtId="0" fontId="3" fillId="0" borderId="15" xfId="0" applyFont="1" applyBorder="1"/>
    <xf numFmtId="44" fontId="0" fillId="0" borderId="52" xfId="0" applyNumberFormat="1" applyBorder="1"/>
    <xf numFmtId="0" fontId="3" fillId="0" borderId="48" xfId="0" applyFont="1" applyBorder="1"/>
    <xf numFmtId="44" fontId="3" fillId="0" borderId="49" xfId="0" applyNumberFormat="1" applyFont="1" applyBorder="1"/>
    <xf numFmtId="0" fontId="0" fillId="0" borderId="48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/>
    <xf numFmtId="4" fontId="1" fillId="0" borderId="0" xfId="0" applyNumberFormat="1" applyFont="1" applyAlignment="1">
      <alignment vertical="center"/>
    </xf>
    <xf numFmtId="44" fontId="3" fillId="0" borderId="51" xfId="0" applyNumberFormat="1" applyFont="1" applyBorder="1"/>
    <xf numFmtId="4" fontId="10" fillId="0" borderId="6" xfId="0" applyNumberFormat="1" applyFont="1" applyBorder="1" applyAlignment="1">
      <alignment horizontal="center" vertical="center"/>
    </xf>
  </cellXfs>
  <cellStyles count="5">
    <cellStyle name="Normalny" xfId="0" builtinId="0"/>
    <cellStyle name="Normalny 2" xfId="1" xr:uid="{00000000-0005-0000-0000-000001000000}"/>
    <cellStyle name="Tekst objaśnienia 2" xfId="2" xr:uid="{00000000-0005-0000-0000-000002000000}"/>
    <cellStyle name="Walutowy" xfId="3" builtinId="4"/>
    <cellStyle name="Walutowy 2" xfId="4" xr:uid="{5D48F786-CFAC-4E11-9778-A95E513D44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7"/>
  <sheetViews>
    <sheetView topLeftCell="A49" zoomScaleNormal="100" workbookViewId="0">
      <selection activeCell="D94" sqref="D94"/>
    </sheetView>
  </sheetViews>
  <sheetFormatPr defaultColWidth="9.109375" defaultRowHeight="13.2"/>
  <cols>
    <col min="1" max="1" width="8.109375" style="1" customWidth="1"/>
    <col min="2" max="2" width="11.33203125" style="1" customWidth="1"/>
    <col min="3" max="3" width="31.6640625" style="1" customWidth="1"/>
    <col min="4" max="4" width="65.6640625" style="1" customWidth="1"/>
    <col min="5" max="5" width="10.44140625" style="5" customWidth="1"/>
    <col min="6" max="6" width="9.6640625" style="5" customWidth="1"/>
    <col min="7" max="7" width="13.5546875" style="5" customWidth="1"/>
    <col min="8" max="8" width="14.6640625" style="5" bestFit="1" customWidth="1"/>
    <col min="9" max="14" width="11.6640625" style="1" customWidth="1"/>
    <col min="15" max="16384" width="9.109375" style="1"/>
  </cols>
  <sheetData>
    <row r="1" spans="1:8" ht="30.6" customHeight="1" thickBot="1">
      <c r="A1" s="157" t="s">
        <v>168</v>
      </c>
      <c r="B1" s="157"/>
      <c r="C1" s="157"/>
      <c r="D1" s="157"/>
      <c r="E1" s="157"/>
      <c r="F1" s="157"/>
      <c r="G1" s="157"/>
      <c r="H1" s="157"/>
    </row>
    <row r="2" spans="1:8" ht="33" customHeight="1">
      <c r="A2" s="85" t="s">
        <v>31</v>
      </c>
      <c r="B2" s="107" t="s">
        <v>148</v>
      </c>
      <c r="C2" s="108"/>
      <c r="D2" s="108"/>
      <c r="E2" s="108"/>
      <c r="F2" s="108"/>
      <c r="G2" s="108"/>
      <c r="H2" s="109"/>
    </row>
    <row r="3" spans="1:8" ht="24.6" customHeight="1" thickBot="1">
      <c r="A3" s="86"/>
      <c r="B3" s="110"/>
      <c r="C3" s="111"/>
      <c r="D3" s="111"/>
      <c r="E3" s="111"/>
      <c r="F3" s="111"/>
      <c r="G3" s="111"/>
      <c r="H3" s="112"/>
    </row>
    <row r="4" spans="1:8" ht="26.25" customHeight="1" thickBot="1">
      <c r="A4" s="99" t="s">
        <v>1</v>
      </c>
      <c r="B4" s="99" t="s">
        <v>77</v>
      </c>
      <c r="C4" s="99" t="s">
        <v>78</v>
      </c>
      <c r="D4" s="117" t="s">
        <v>29</v>
      </c>
      <c r="E4" s="115" t="s">
        <v>2</v>
      </c>
      <c r="F4" s="113" t="s">
        <v>3</v>
      </c>
      <c r="G4" s="66" t="s">
        <v>43</v>
      </c>
      <c r="H4" s="65" t="s">
        <v>32</v>
      </c>
    </row>
    <row r="5" spans="1:8">
      <c r="A5" s="100"/>
      <c r="B5" s="100"/>
      <c r="C5" s="100"/>
      <c r="D5" s="118"/>
      <c r="E5" s="116"/>
      <c r="F5" s="114"/>
      <c r="G5" s="53" t="s">
        <v>149</v>
      </c>
      <c r="H5" s="69" t="s">
        <v>149</v>
      </c>
    </row>
    <row r="6" spans="1:8">
      <c r="A6" s="30">
        <v>1</v>
      </c>
      <c r="B6" s="39" t="s">
        <v>79</v>
      </c>
      <c r="C6" s="40" t="s">
        <v>79</v>
      </c>
      <c r="D6" s="15" t="s">
        <v>33</v>
      </c>
      <c r="E6" s="36" t="s">
        <v>5</v>
      </c>
      <c r="F6" s="49" t="s">
        <v>5</v>
      </c>
      <c r="G6" s="67" t="s">
        <v>5</v>
      </c>
      <c r="H6" s="70" t="s">
        <v>5</v>
      </c>
    </row>
    <row r="7" spans="1:8">
      <c r="A7" s="30">
        <v>2</v>
      </c>
      <c r="B7" s="93" t="s">
        <v>104</v>
      </c>
      <c r="C7" s="96" t="s">
        <v>80</v>
      </c>
      <c r="D7" s="16" t="s">
        <v>34</v>
      </c>
      <c r="E7" s="4" t="s">
        <v>5</v>
      </c>
      <c r="F7" s="50" t="s">
        <v>5</v>
      </c>
      <c r="G7" s="55" t="s">
        <v>5</v>
      </c>
      <c r="H7" s="71" t="s">
        <v>5</v>
      </c>
    </row>
    <row r="8" spans="1:8">
      <c r="A8" s="30">
        <v>3</v>
      </c>
      <c r="B8" s="94"/>
      <c r="C8" s="97"/>
      <c r="D8" s="22" t="s">
        <v>35</v>
      </c>
      <c r="E8" s="33" t="s">
        <v>15</v>
      </c>
      <c r="F8" s="24">
        <v>55</v>
      </c>
      <c r="G8" s="54"/>
      <c r="H8" s="72">
        <f t="shared" ref="H8:H14" si="0">ROUND(F8*G8,2)</f>
        <v>0</v>
      </c>
    </row>
    <row r="9" spans="1:8">
      <c r="A9" s="30">
        <v>4</v>
      </c>
      <c r="B9" s="95"/>
      <c r="C9" s="98"/>
      <c r="D9" s="22" t="s">
        <v>45</v>
      </c>
      <c r="E9" s="33" t="s">
        <v>15</v>
      </c>
      <c r="F9" s="24">
        <v>30.5</v>
      </c>
      <c r="G9" s="54"/>
      <c r="H9" s="72">
        <f t="shared" si="0"/>
        <v>0</v>
      </c>
    </row>
    <row r="10" spans="1:8">
      <c r="A10" s="30">
        <v>5</v>
      </c>
      <c r="B10" s="30" t="s">
        <v>105</v>
      </c>
      <c r="C10" s="28" t="s">
        <v>81</v>
      </c>
      <c r="D10" s="22" t="s">
        <v>150</v>
      </c>
      <c r="E10" s="23" t="s">
        <v>41</v>
      </c>
      <c r="F10" s="24">
        <v>1102</v>
      </c>
      <c r="G10" s="54"/>
      <c r="H10" s="72">
        <f t="shared" si="0"/>
        <v>0</v>
      </c>
    </row>
    <row r="11" spans="1:8">
      <c r="A11" s="30">
        <v>6</v>
      </c>
      <c r="B11" s="93" t="s">
        <v>104</v>
      </c>
      <c r="C11" s="96" t="s">
        <v>80</v>
      </c>
      <c r="D11" s="22" t="s">
        <v>61</v>
      </c>
      <c r="E11" s="23" t="s">
        <v>41</v>
      </c>
      <c r="F11" s="24">
        <v>12</v>
      </c>
      <c r="G11" s="54"/>
      <c r="H11" s="72">
        <f t="shared" si="0"/>
        <v>0</v>
      </c>
    </row>
    <row r="12" spans="1:8">
      <c r="A12" s="30">
        <v>7</v>
      </c>
      <c r="B12" s="94"/>
      <c r="C12" s="97"/>
      <c r="D12" s="22" t="s">
        <v>67</v>
      </c>
      <c r="E12" s="23" t="s">
        <v>41</v>
      </c>
      <c r="F12" s="24">
        <f>132*0.06</f>
        <v>7.92</v>
      </c>
      <c r="G12" s="54"/>
      <c r="H12" s="72">
        <f t="shared" si="0"/>
        <v>0</v>
      </c>
    </row>
    <row r="13" spans="1:8">
      <c r="A13" s="30">
        <v>8</v>
      </c>
      <c r="B13" s="94"/>
      <c r="C13" s="97"/>
      <c r="D13" s="22" t="s">
        <v>68</v>
      </c>
      <c r="E13" s="23" t="s">
        <v>41</v>
      </c>
      <c r="F13" s="24">
        <v>1</v>
      </c>
      <c r="G13" s="54"/>
      <c r="H13" s="72">
        <f t="shared" si="0"/>
        <v>0</v>
      </c>
    </row>
    <row r="14" spans="1:8">
      <c r="A14" s="30">
        <v>9</v>
      </c>
      <c r="B14" s="95"/>
      <c r="C14" s="98"/>
      <c r="D14" s="22" t="s">
        <v>40</v>
      </c>
      <c r="E14" s="23" t="s">
        <v>6</v>
      </c>
      <c r="F14" s="24">
        <v>1</v>
      </c>
      <c r="G14" s="54"/>
      <c r="H14" s="72">
        <f t="shared" si="0"/>
        <v>0</v>
      </c>
    </row>
    <row r="15" spans="1:8">
      <c r="A15" s="30">
        <v>10</v>
      </c>
      <c r="B15" s="39" t="s">
        <v>79</v>
      </c>
      <c r="C15" s="40" t="s">
        <v>79</v>
      </c>
      <c r="D15" s="15" t="s">
        <v>4</v>
      </c>
      <c r="E15" s="36" t="s">
        <v>5</v>
      </c>
      <c r="F15" s="37" t="s">
        <v>5</v>
      </c>
      <c r="G15" s="67" t="s">
        <v>5</v>
      </c>
      <c r="H15" s="73" t="s">
        <v>5</v>
      </c>
    </row>
    <row r="16" spans="1:8">
      <c r="A16" s="30">
        <v>11</v>
      </c>
      <c r="B16" s="30" t="s">
        <v>79</v>
      </c>
      <c r="C16" s="28" t="s">
        <v>79</v>
      </c>
      <c r="D16" s="16" t="s">
        <v>36</v>
      </c>
      <c r="E16" s="4" t="s">
        <v>5</v>
      </c>
      <c r="F16" s="6" t="s">
        <v>5</v>
      </c>
      <c r="G16" s="55" t="s">
        <v>5</v>
      </c>
      <c r="H16" s="74" t="s">
        <v>5</v>
      </c>
    </row>
    <row r="17" spans="1:8">
      <c r="A17" s="30">
        <v>12</v>
      </c>
      <c r="B17" s="30" t="s">
        <v>127</v>
      </c>
      <c r="C17" s="28" t="s">
        <v>128</v>
      </c>
      <c r="D17" s="17" t="s">
        <v>36</v>
      </c>
      <c r="E17" s="11" t="s">
        <v>6</v>
      </c>
      <c r="F17" s="8">
        <v>1</v>
      </c>
      <c r="G17" s="56"/>
      <c r="H17" s="72">
        <f>ROUND(F17*G17,2)</f>
        <v>0</v>
      </c>
    </row>
    <row r="18" spans="1:8">
      <c r="A18" s="30">
        <v>13</v>
      </c>
      <c r="B18" s="87" t="s">
        <v>103</v>
      </c>
      <c r="C18" s="103" t="s">
        <v>7</v>
      </c>
      <c r="D18" s="15" t="s">
        <v>38</v>
      </c>
      <c r="E18" s="36" t="s">
        <v>5</v>
      </c>
      <c r="F18" s="37" t="s">
        <v>5</v>
      </c>
      <c r="G18" s="67" t="s">
        <v>5</v>
      </c>
      <c r="H18" s="73" t="s">
        <v>5</v>
      </c>
    </row>
    <row r="19" spans="1:8">
      <c r="A19" s="30">
        <v>14</v>
      </c>
      <c r="B19" s="89"/>
      <c r="C19" s="104"/>
      <c r="D19" s="16" t="s">
        <v>7</v>
      </c>
      <c r="E19" s="4" t="s">
        <v>5</v>
      </c>
      <c r="F19" s="6" t="s">
        <v>5</v>
      </c>
      <c r="G19" s="55" t="s">
        <v>5</v>
      </c>
      <c r="H19" s="74" t="s">
        <v>5</v>
      </c>
    </row>
    <row r="20" spans="1:8" s="2" customFormat="1">
      <c r="A20" s="30">
        <v>15</v>
      </c>
      <c r="B20" s="105" t="s">
        <v>102</v>
      </c>
      <c r="C20" s="106" t="s">
        <v>82</v>
      </c>
      <c r="D20" s="16" t="s">
        <v>27</v>
      </c>
      <c r="E20" s="4" t="s">
        <v>5</v>
      </c>
      <c r="F20" s="6" t="s">
        <v>5</v>
      </c>
      <c r="G20" s="55" t="s">
        <v>5</v>
      </c>
      <c r="H20" s="74" t="s">
        <v>5</v>
      </c>
    </row>
    <row r="21" spans="1:8" s="9" customFormat="1">
      <c r="A21" s="30">
        <v>16</v>
      </c>
      <c r="B21" s="105"/>
      <c r="C21" s="106"/>
      <c r="D21" s="17" t="s">
        <v>139</v>
      </c>
      <c r="E21" s="11" t="s">
        <v>41</v>
      </c>
      <c r="F21" s="8">
        <v>480</v>
      </c>
      <c r="G21" s="56"/>
      <c r="H21" s="72">
        <f>ROUND(F21*G21,2)</f>
        <v>0</v>
      </c>
    </row>
    <row r="22" spans="1:8" s="9" customFormat="1" ht="11.4">
      <c r="A22" s="30">
        <v>17</v>
      </c>
      <c r="B22" s="47" t="s">
        <v>114</v>
      </c>
      <c r="C22" s="28" t="s">
        <v>115</v>
      </c>
      <c r="D22" s="17" t="s">
        <v>37</v>
      </c>
      <c r="E22" s="11" t="s">
        <v>15</v>
      </c>
      <c r="F22" s="8">
        <v>40</v>
      </c>
      <c r="G22" s="56"/>
      <c r="H22" s="72">
        <f>ROUND(F22*G22,2)</f>
        <v>0</v>
      </c>
    </row>
    <row r="23" spans="1:8">
      <c r="A23" s="30">
        <v>18</v>
      </c>
      <c r="B23" s="30" t="s">
        <v>101</v>
      </c>
      <c r="C23" s="28" t="s">
        <v>83</v>
      </c>
      <c r="D23" s="15" t="s">
        <v>8</v>
      </c>
      <c r="E23" s="36" t="s">
        <v>5</v>
      </c>
      <c r="F23" s="37" t="s">
        <v>5</v>
      </c>
      <c r="G23" s="67" t="s">
        <v>5</v>
      </c>
      <c r="H23" s="73" t="s">
        <v>5</v>
      </c>
    </row>
    <row r="24" spans="1:8" s="2" customFormat="1">
      <c r="A24" s="30">
        <v>19</v>
      </c>
      <c r="B24" s="87" t="s">
        <v>100</v>
      </c>
      <c r="C24" s="90" t="s">
        <v>21</v>
      </c>
      <c r="D24" s="16" t="s">
        <v>21</v>
      </c>
      <c r="E24" s="4" t="s">
        <v>5</v>
      </c>
      <c r="F24" s="6" t="s">
        <v>5</v>
      </c>
      <c r="G24" s="55" t="s">
        <v>5</v>
      </c>
      <c r="H24" s="74" t="s">
        <v>5</v>
      </c>
    </row>
    <row r="25" spans="1:8" s="9" customFormat="1" ht="11.4">
      <c r="A25" s="30">
        <v>20</v>
      </c>
      <c r="B25" s="88"/>
      <c r="C25" s="91"/>
      <c r="D25" s="17" t="s">
        <v>58</v>
      </c>
      <c r="E25" s="11" t="s">
        <v>9</v>
      </c>
      <c r="F25" s="8">
        <v>1104</v>
      </c>
      <c r="G25" s="56"/>
      <c r="H25" s="72">
        <f>ROUND(F25*G25,2)</f>
        <v>0</v>
      </c>
    </row>
    <row r="26" spans="1:8" s="9" customFormat="1" ht="11.4">
      <c r="A26" s="30">
        <v>21</v>
      </c>
      <c r="B26" s="89"/>
      <c r="C26" s="92"/>
      <c r="D26" s="17" t="s">
        <v>140</v>
      </c>
      <c r="E26" s="11" t="s">
        <v>9</v>
      </c>
      <c r="F26" s="8">
        <v>1929</v>
      </c>
      <c r="G26" s="56"/>
      <c r="H26" s="72">
        <f>ROUND(F26*G26,2)</f>
        <v>0</v>
      </c>
    </row>
    <row r="27" spans="1:8">
      <c r="A27" s="30">
        <v>22</v>
      </c>
      <c r="B27" s="30" t="s">
        <v>99</v>
      </c>
      <c r="C27" s="28" t="s">
        <v>84</v>
      </c>
      <c r="D27" s="15" t="s">
        <v>10</v>
      </c>
      <c r="E27" s="36" t="s">
        <v>5</v>
      </c>
      <c r="F27" s="37" t="s">
        <v>5</v>
      </c>
      <c r="G27" s="67" t="s">
        <v>5</v>
      </c>
      <c r="H27" s="73" t="s">
        <v>5</v>
      </c>
    </row>
    <row r="28" spans="1:8">
      <c r="A28" s="30">
        <v>23</v>
      </c>
      <c r="B28" s="87" t="s">
        <v>98</v>
      </c>
      <c r="C28" s="90" t="s">
        <v>85</v>
      </c>
      <c r="D28" s="16" t="s">
        <v>11</v>
      </c>
      <c r="E28" s="4" t="s">
        <v>5</v>
      </c>
      <c r="F28" s="6" t="s">
        <v>5</v>
      </c>
      <c r="G28" s="55"/>
      <c r="H28" s="74" t="s">
        <v>5</v>
      </c>
    </row>
    <row r="29" spans="1:8" s="9" customFormat="1">
      <c r="A29" s="30">
        <v>24</v>
      </c>
      <c r="B29" s="88"/>
      <c r="C29" s="91"/>
      <c r="D29" s="17" t="s">
        <v>54</v>
      </c>
      <c r="E29" s="11" t="s">
        <v>41</v>
      </c>
      <c r="F29" s="8">
        <v>14</v>
      </c>
      <c r="G29" s="56"/>
      <c r="H29" s="72">
        <f>ROUND(F29*G29,2)</f>
        <v>0</v>
      </c>
    </row>
    <row r="30" spans="1:8" s="9" customFormat="1">
      <c r="A30" s="30">
        <v>25</v>
      </c>
      <c r="B30" s="89"/>
      <c r="C30" s="92"/>
      <c r="D30" s="17" t="s">
        <v>63</v>
      </c>
      <c r="E30" s="11" t="s">
        <v>41</v>
      </c>
      <c r="F30" s="8">
        <v>40</v>
      </c>
      <c r="G30" s="56"/>
      <c r="H30" s="72">
        <f>ROUND(F30*G30,2)</f>
        <v>0</v>
      </c>
    </row>
    <row r="31" spans="1:8">
      <c r="A31" s="30">
        <v>27</v>
      </c>
      <c r="B31" s="30" t="s">
        <v>97</v>
      </c>
      <c r="C31" s="28" t="s">
        <v>86</v>
      </c>
      <c r="D31" s="15" t="s">
        <v>50</v>
      </c>
      <c r="E31" s="36" t="s">
        <v>5</v>
      </c>
      <c r="F31" s="37" t="s">
        <v>5</v>
      </c>
      <c r="G31" s="67" t="s">
        <v>5</v>
      </c>
      <c r="H31" s="73" t="s">
        <v>5</v>
      </c>
    </row>
    <row r="32" spans="1:8">
      <c r="A32" s="30">
        <v>28</v>
      </c>
      <c r="B32" s="87" t="s">
        <v>96</v>
      </c>
      <c r="C32" s="90" t="s">
        <v>87</v>
      </c>
      <c r="D32" s="16" t="s">
        <v>51</v>
      </c>
      <c r="E32" s="3" t="s">
        <v>5</v>
      </c>
      <c r="F32" s="6" t="s">
        <v>5</v>
      </c>
      <c r="G32" s="55" t="s">
        <v>5</v>
      </c>
      <c r="H32" s="72" t="s">
        <v>5</v>
      </c>
    </row>
    <row r="33" spans="1:8" s="9" customFormat="1" ht="11.4">
      <c r="A33" s="30">
        <v>29</v>
      </c>
      <c r="B33" s="89"/>
      <c r="C33" s="92"/>
      <c r="D33" s="17" t="s">
        <v>51</v>
      </c>
      <c r="E33" s="11" t="s">
        <v>15</v>
      </c>
      <c r="F33" s="24">
        <v>52</v>
      </c>
      <c r="G33" s="56"/>
      <c r="H33" s="72">
        <f>ROUND(F33*G33,2)</f>
        <v>0</v>
      </c>
    </row>
    <row r="34" spans="1:8" s="9" customFormat="1">
      <c r="A34" s="30">
        <v>30</v>
      </c>
      <c r="B34" s="39" t="s">
        <v>79</v>
      </c>
      <c r="C34" s="40" t="s">
        <v>79</v>
      </c>
      <c r="D34" s="15" t="s">
        <v>52</v>
      </c>
      <c r="E34" s="36" t="s">
        <v>5</v>
      </c>
      <c r="F34" s="37" t="s">
        <v>5</v>
      </c>
      <c r="G34" s="67" t="s">
        <v>5</v>
      </c>
      <c r="H34" s="73" t="s">
        <v>5</v>
      </c>
    </row>
    <row r="35" spans="1:8" s="9" customFormat="1">
      <c r="A35" s="30">
        <v>31</v>
      </c>
      <c r="B35" s="87" t="s">
        <v>89</v>
      </c>
      <c r="C35" s="90" t="s">
        <v>90</v>
      </c>
      <c r="D35" s="18" t="s">
        <v>46</v>
      </c>
      <c r="E35" s="4" t="s">
        <v>5</v>
      </c>
      <c r="F35" s="6" t="s">
        <v>5</v>
      </c>
      <c r="G35" s="55" t="s">
        <v>5</v>
      </c>
      <c r="H35" s="74" t="s">
        <v>5</v>
      </c>
    </row>
    <row r="36" spans="1:8" s="9" customFormat="1" ht="22.5" customHeight="1">
      <c r="A36" s="30">
        <v>32</v>
      </c>
      <c r="B36" s="88"/>
      <c r="C36" s="91"/>
      <c r="D36" s="17" t="s">
        <v>69</v>
      </c>
      <c r="E36" s="11" t="s">
        <v>42</v>
      </c>
      <c r="F36" s="8">
        <v>132</v>
      </c>
      <c r="G36" s="57"/>
      <c r="H36" s="72">
        <f>ROUND(F36*G36,2)</f>
        <v>0</v>
      </c>
    </row>
    <row r="37" spans="1:8" s="9" customFormat="1">
      <c r="A37" s="30">
        <v>33</v>
      </c>
      <c r="B37" s="88"/>
      <c r="C37" s="91"/>
      <c r="D37" s="17" t="s">
        <v>59</v>
      </c>
      <c r="E37" s="11" t="s">
        <v>42</v>
      </c>
      <c r="F37" s="8">
        <v>100</v>
      </c>
      <c r="G37" s="57"/>
      <c r="H37" s="72">
        <f>ROUND(F37*G37,2)</f>
        <v>0</v>
      </c>
    </row>
    <row r="38" spans="1:8" s="9" customFormat="1">
      <c r="A38" s="30">
        <v>34</v>
      </c>
      <c r="B38" s="88"/>
      <c r="C38" s="91"/>
      <c r="D38" s="17" t="s">
        <v>62</v>
      </c>
      <c r="E38" s="11" t="s">
        <v>42</v>
      </c>
      <c r="F38" s="8">
        <v>100</v>
      </c>
      <c r="G38" s="56"/>
      <c r="H38" s="72">
        <f>ROUND(F38*G38,2)</f>
        <v>0</v>
      </c>
    </row>
    <row r="39" spans="1:8" s="9" customFormat="1">
      <c r="A39" s="30">
        <v>35</v>
      </c>
      <c r="B39" s="88"/>
      <c r="C39" s="91"/>
      <c r="D39" s="17" t="s">
        <v>55</v>
      </c>
      <c r="E39" s="11" t="s">
        <v>42</v>
      </c>
      <c r="F39" s="8">
        <v>90</v>
      </c>
      <c r="G39" s="56"/>
      <c r="H39" s="72">
        <f>ROUND(F39*G39,2)</f>
        <v>0</v>
      </c>
    </row>
    <row r="40" spans="1:8" s="9" customFormat="1" ht="13.2" customHeight="1">
      <c r="A40" s="30">
        <v>36</v>
      </c>
      <c r="B40" s="89"/>
      <c r="C40" s="92"/>
      <c r="D40" s="25" t="s">
        <v>53</v>
      </c>
      <c r="E40" s="23" t="s">
        <v>42</v>
      </c>
      <c r="F40" s="24">
        <v>330</v>
      </c>
      <c r="G40" s="56"/>
      <c r="H40" s="72">
        <f>ROUND(F40*G40,2)</f>
        <v>0</v>
      </c>
    </row>
    <row r="41" spans="1:8" s="9" customFormat="1">
      <c r="A41" s="30">
        <v>37</v>
      </c>
      <c r="B41" s="87" t="s">
        <v>95</v>
      </c>
      <c r="C41" s="90" t="s">
        <v>88</v>
      </c>
      <c r="D41" s="18" t="s">
        <v>47</v>
      </c>
      <c r="E41" s="4" t="s">
        <v>5</v>
      </c>
      <c r="F41" s="6" t="s">
        <v>5</v>
      </c>
      <c r="G41" s="55" t="s">
        <v>5</v>
      </c>
      <c r="H41" s="74" t="s">
        <v>5</v>
      </c>
    </row>
    <row r="42" spans="1:8" s="9" customFormat="1">
      <c r="A42" s="30">
        <v>38</v>
      </c>
      <c r="B42" s="88"/>
      <c r="C42" s="91"/>
      <c r="D42" s="25" t="s">
        <v>74</v>
      </c>
      <c r="E42" s="11" t="s">
        <v>42</v>
      </c>
      <c r="F42" s="8">
        <v>80</v>
      </c>
      <c r="G42" s="56"/>
      <c r="H42" s="72">
        <f>ROUND(F42*G42,2)</f>
        <v>0</v>
      </c>
    </row>
    <row r="43" spans="1:8" s="9" customFormat="1" ht="22.2" customHeight="1">
      <c r="A43" s="30">
        <v>39</v>
      </c>
      <c r="B43" s="89"/>
      <c r="C43" s="92"/>
      <c r="D43" s="25" t="s">
        <v>73</v>
      </c>
      <c r="E43" s="23" t="s">
        <v>42</v>
      </c>
      <c r="F43" s="24">
        <v>80</v>
      </c>
      <c r="G43" s="58"/>
      <c r="H43" s="72">
        <f>ROUND(F43*G43,2)</f>
        <v>0</v>
      </c>
    </row>
    <row r="44" spans="1:8" ht="13.2" customHeight="1">
      <c r="A44" s="30">
        <v>40</v>
      </c>
      <c r="B44" s="87" t="s">
        <v>91</v>
      </c>
      <c r="C44" s="90" t="s">
        <v>126</v>
      </c>
      <c r="D44" s="15" t="s">
        <v>25</v>
      </c>
      <c r="E44" s="36" t="s">
        <v>5</v>
      </c>
      <c r="F44" s="37" t="s">
        <v>5</v>
      </c>
      <c r="G44" s="67" t="s">
        <v>5</v>
      </c>
      <c r="H44" s="73" t="s">
        <v>5</v>
      </c>
    </row>
    <row r="45" spans="1:8" s="9" customFormat="1">
      <c r="A45" s="30">
        <v>41</v>
      </c>
      <c r="B45" s="88"/>
      <c r="C45" s="91"/>
      <c r="D45" s="17" t="s">
        <v>22</v>
      </c>
      <c r="E45" s="11" t="s">
        <v>42</v>
      </c>
      <c r="F45" s="8">
        <v>290</v>
      </c>
      <c r="G45" s="56"/>
      <c r="H45" s="72">
        <f>ROUND(F45*G45,2)</f>
        <v>0</v>
      </c>
    </row>
    <row r="46" spans="1:8" s="9" customFormat="1">
      <c r="A46" s="30">
        <v>42</v>
      </c>
      <c r="B46" s="88"/>
      <c r="C46" s="91"/>
      <c r="D46" s="17" t="s">
        <v>23</v>
      </c>
      <c r="E46" s="11" t="s">
        <v>42</v>
      </c>
      <c r="F46" s="8">
        <v>290</v>
      </c>
      <c r="G46" s="56"/>
      <c r="H46" s="72">
        <f>ROUND(F46*G46,2)</f>
        <v>0</v>
      </c>
    </row>
    <row r="47" spans="1:8" s="9" customFormat="1">
      <c r="A47" s="30">
        <v>43</v>
      </c>
      <c r="B47" s="89"/>
      <c r="C47" s="92"/>
      <c r="D47" s="25" t="s">
        <v>28</v>
      </c>
      <c r="E47" s="23" t="s">
        <v>42</v>
      </c>
      <c r="F47" s="24">
        <f>F46</f>
        <v>290</v>
      </c>
      <c r="G47" s="58"/>
      <c r="H47" s="72">
        <f>ROUND(F47*G47,2)</f>
        <v>0</v>
      </c>
    </row>
    <row r="48" spans="1:8">
      <c r="A48" s="30">
        <v>44</v>
      </c>
      <c r="B48" s="30" t="s">
        <v>92</v>
      </c>
      <c r="C48" s="28" t="s">
        <v>93</v>
      </c>
      <c r="D48" s="15" t="s">
        <v>12</v>
      </c>
      <c r="E48" s="36" t="s">
        <v>5</v>
      </c>
      <c r="F48" s="37" t="s">
        <v>5</v>
      </c>
      <c r="G48" s="67" t="s">
        <v>5</v>
      </c>
      <c r="H48" s="73" t="s">
        <v>5</v>
      </c>
    </row>
    <row r="49" spans="1:8">
      <c r="A49" s="30">
        <v>46</v>
      </c>
      <c r="B49" s="30" t="s">
        <v>79</v>
      </c>
      <c r="C49" s="28" t="s">
        <v>79</v>
      </c>
      <c r="D49" s="16" t="s">
        <v>18</v>
      </c>
      <c r="E49" s="4" t="s">
        <v>5</v>
      </c>
      <c r="F49" s="6" t="s">
        <v>5</v>
      </c>
      <c r="G49" s="55" t="s">
        <v>5</v>
      </c>
      <c r="H49" s="74" t="s">
        <v>5</v>
      </c>
    </row>
    <row r="50" spans="1:8" ht="20.399999999999999" customHeight="1">
      <c r="A50" s="30">
        <v>47</v>
      </c>
      <c r="B50" s="30" t="s">
        <v>94</v>
      </c>
      <c r="C50" s="28" t="s">
        <v>124</v>
      </c>
      <c r="D50" s="17" t="s">
        <v>125</v>
      </c>
      <c r="E50" s="11" t="s">
        <v>42</v>
      </c>
      <c r="F50" s="10">
        <v>100</v>
      </c>
      <c r="G50" s="59"/>
      <c r="H50" s="72">
        <f>ROUND(F50*G50,2)</f>
        <v>0</v>
      </c>
    </row>
    <row r="51" spans="1:8" s="9" customFormat="1" ht="39" customHeight="1">
      <c r="A51" s="30">
        <v>48</v>
      </c>
      <c r="B51" s="34" t="s">
        <v>131</v>
      </c>
      <c r="C51" s="35" t="s">
        <v>132</v>
      </c>
      <c r="D51" s="17" t="s">
        <v>143</v>
      </c>
      <c r="E51" s="23" t="s">
        <v>42</v>
      </c>
      <c r="F51" s="26">
        <v>154</v>
      </c>
      <c r="G51" s="60"/>
      <c r="H51" s="72">
        <f>ROUND(F51*G51,2)</f>
        <v>0</v>
      </c>
    </row>
    <row r="52" spans="1:8" s="9" customFormat="1">
      <c r="A52" s="30">
        <v>49</v>
      </c>
      <c r="B52" s="87" t="s">
        <v>109</v>
      </c>
      <c r="C52" s="90" t="s">
        <v>110</v>
      </c>
      <c r="D52" s="17" t="s">
        <v>48</v>
      </c>
      <c r="E52" s="11" t="s">
        <v>42</v>
      </c>
      <c r="F52" s="10">
        <v>190</v>
      </c>
      <c r="G52" s="60"/>
      <c r="H52" s="72">
        <f>ROUND(F52*G52,2)</f>
        <v>0</v>
      </c>
    </row>
    <row r="53" spans="1:8" s="9" customFormat="1" ht="21.6" customHeight="1">
      <c r="A53" s="30">
        <v>50</v>
      </c>
      <c r="B53" s="89"/>
      <c r="C53" s="92"/>
      <c r="D53" s="17" t="s">
        <v>49</v>
      </c>
      <c r="E53" s="11" t="s">
        <v>42</v>
      </c>
      <c r="F53" s="10">
        <v>190</v>
      </c>
      <c r="G53" s="60"/>
      <c r="H53" s="72">
        <f>ROUND(F53*G53,2)</f>
        <v>0</v>
      </c>
    </row>
    <row r="54" spans="1:8">
      <c r="A54" s="30">
        <v>51</v>
      </c>
      <c r="B54" s="87" t="s">
        <v>106</v>
      </c>
      <c r="C54" s="90" t="s">
        <v>39</v>
      </c>
      <c r="D54" s="15" t="s">
        <v>20</v>
      </c>
      <c r="E54" s="36" t="s">
        <v>5</v>
      </c>
      <c r="F54" s="37" t="s">
        <v>5</v>
      </c>
      <c r="G54" s="67" t="s">
        <v>5</v>
      </c>
      <c r="H54" s="73" t="s">
        <v>5</v>
      </c>
    </row>
    <row r="55" spans="1:8">
      <c r="A55" s="30">
        <v>52</v>
      </c>
      <c r="B55" s="89"/>
      <c r="C55" s="92"/>
      <c r="D55" s="16" t="s">
        <v>39</v>
      </c>
      <c r="E55" s="4" t="s">
        <v>5</v>
      </c>
      <c r="F55" s="6" t="s">
        <v>5</v>
      </c>
      <c r="G55" s="55" t="s">
        <v>5</v>
      </c>
      <c r="H55" s="74" t="s">
        <v>5</v>
      </c>
    </row>
    <row r="56" spans="1:8" s="9" customFormat="1" ht="11.4">
      <c r="A56" s="30">
        <v>53</v>
      </c>
      <c r="B56" s="30" t="s">
        <v>107</v>
      </c>
      <c r="C56" s="28" t="s">
        <v>108</v>
      </c>
      <c r="D56" s="17" t="s">
        <v>24</v>
      </c>
      <c r="E56" s="11" t="s">
        <v>15</v>
      </c>
      <c r="F56" s="24">
        <v>52</v>
      </c>
      <c r="G56" s="56"/>
      <c r="H56" s="72">
        <f>ROUND(F56*G56,2)</f>
        <v>0</v>
      </c>
    </row>
    <row r="57" spans="1:8" s="9" customFormat="1" ht="22.2" customHeight="1">
      <c r="A57" s="30">
        <v>54</v>
      </c>
      <c r="B57" s="30" t="s">
        <v>109</v>
      </c>
      <c r="C57" s="48" t="s">
        <v>110</v>
      </c>
      <c r="D57" s="17" t="s">
        <v>75</v>
      </c>
      <c r="E57" s="11" t="s">
        <v>15</v>
      </c>
      <c r="F57" s="24">
        <v>45</v>
      </c>
      <c r="G57" s="56"/>
      <c r="H57" s="72">
        <f>ROUND(F57*G57,2)</f>
        <v>0</v>
      </c>
    </row>
    <row r="58" spans="1:8">
      <c r="A58" s="30">
        <v>55</v>
      </c>
      <c r="B58" s="87" t="s">
        <v>111</v>
      </c>
      <c r="C58" s="90" t="s">
        <v>14</v>
      </c>
      <c r="D58" s="15" t="s">
        <v>13</v>
      </c>
      <c r="E58" s="36" t="s">
        <v>5</v>
      </c>
      <c r="F58" s="38" t="s">
        <v>5</v>
      </c>
      <c r="G58" s="67" t="s">
        <v>5</v>
      </c>
      <c r="H58" s="75" t="s">
        <v>5</v>
      </c>
    </row>
    <row r="59" spans="1:8">
      <c r="A59" s="30">
        <v>56</v>
      </c>
      <c r="B59" s="89"/>
      <c r="C59" s="92"/>
      <c r="D59" s="16" t="s">
        <v>14</v>
      </c>
      <c r="E59" s="4" t="s">
        <v>5</v>
      </c>
      <c r="F59" s="7" t="s">
        <v>5</v>
      </c>
      <c r="G59" s="55" t="s">
        <v>5</v>
      </c>
      <c r="H59" s="76" t="s">
        <v>5</v>
      </c>
    </row>
    <row r="60" spans="1:8" s="9" customFormat="1" ht="11.4">
      <c r="A60" s="30">
        <v>57</v>
      </c>
      <c r="B60" s="47" t="s">
        <v>112</v>
      </c>
      <c r="C60" s="48" t="s">
        <v>113</v>
      </c>
      <c r="D60" s="17" t="s">
        <v>65</v>
      </c>
      <c r="E60" s="11" t="s">
        <v>15</v>
      </c>
      <c r="F60" s="10">
        <v>30.5</v>
      </c>
      <c r="G60" s="59"/>
      <c r="H60" s="72">
        <f>ROUND(F60*G60,2)</f>
        <v>0</v>
      </c>
    </row>
    <row r="61" spans="1:8" s="9" customFormat="1" ht="24" customHeight="1">
      <c r="A61" s="30">
        <v>58</v>
      </c>
      <c r="B61" s="47" t="s">
        <v>116</v>
      </c>
      <c r="C61" s="48" t="s">
        <v>117</v>
      </c>
      <c r="D61" s="17" t="s">
        <v>64</v>
      </c>
      <c r="E61" s="11" t="s">
        <v>15</v>
      </c>
      <c r="F61" s="10">
        <v>9.5</v>
      </c>
      <c r="G61" s="59"/>
      <c r="H61" s="72">
        <f>ROUND(F61*G61,2)</f>
        <v>0</v>
      </c>
    </row>
    <row r="62" spans="1:8">
      <c r="A62" s="30">
        <v>59</v>
      </c>
      <c r="B62" s="39" t="s">
        <v>79</v>
      </c>
      <c r="C62" s="40" t="s">
        <v>79</v>
      </c>
      <c r="D62" s="15" t="s">
        <v>16</v>
      </c>
      <c r="E62" s="36" t="s">
        <v>5</v>
      </c>
      <c r="F62" s="37" t="s">
        <v>5</v>
      </c>
      <c r="G62" s="67" t="s">
        <v>5</v>
      </c>
      <c r="H62" s="73" t="s">
        <v>5</v>
      </c>
    </row>
    <row r="63" spans="1:8">
      <c r="A63" s="30">
        <v>60</v>
      </c>
      <c r="B63" s="30" t="s">
        <v>79</v>
      </c>
      <c r="C63" s="28" t="s">
        <v>79</v>
      </c>
      <c r="D63" s="16" t="s">
        <v>17</v>
      </c>
      <c r="E63" s="4" t="s">
        <v>5</v>
      </c>
      <c r="F63" s="6" t="s">
        <v>5</v>
      </c>
      <c r="G63" s="55" t="s">
        <v>5</v>
      </c>
      <c r="H63" s="74" t="s">
        <v>5</v>
      </c>
    </row>
    <row r="64" spans="1:8">
      <c r="A64" s="30">
        <v>61</v>
      </c>
      <c r="B64" s="87" t="s">
        <v>116</v>
      </c>
      <c r="C64" s="90" t="s">
        <v>117</v>
      </c>
      <c r="D64" s="17" t="s">
        <v>66</v>
      </c>
      <c r="E64" s="4" t="s">
        <v>5</v>
      </c>
      <c r="F64" s="6" t="s">
        <v>5</v>
      </c>
      <c r="G64" s="55" t="s">
        <v>5</v>
      </c>
      <c r="H64" s="74" t="s">
        <v>5</v>
      </c>
    </row>
    <row r="65" spans="1:8" s="9" customFormat="1" ht="11.4">
      <c r="A65" s="30">
        <v>62</v>
      </c>
      <c r="B65" s="88"/>
      <c r="C65" s="91"/>
      <c r="D65" s="32" t="s">
        <v>57</v>
      </c>
      <c r="E65" s="11" t="s">
        <v>56</v>
      </c>
      <c r="F65" s="8">
        <v>29</v>
      </c>
      <c r="G65" s="56"/>
      <c r="H65" s="72">
        <f>ROUND(F65*G65,2)</f>
        <v>0</v>
      </c>
    </row>
    <row r="66" spans="1:8" s="9" customFormat="1">
      <c r="A66" s="30">
        <v>63</v>
      </c>
      <c r="B66" s="89"/>
      <c r="C66" s="92"/>
      <c r="D66" s="32" t="s">
        <v>60</v>
      </c>
      <c r="E66" s="11" t="s">
        <v>41</v>
      </c>
      <c r="F66" s="8">
        <v>2</v>
      </c>
      <c r="G66" s="56"/>
      <c r="H66" s="72">
        <f>ROUND(F66*G66,2)</f>
        <v>0</v>
      </c>
    </row>
    <row r="67" spans="1:8" s="9" customFormat="1" ht="11.4">
      <c r="A67" s="30">
        <v>64</v>
      </c>
      <c r="B67" s="43" t="s">
        <v>123</v>
      </c>
      <c r="C67" s="44" t="s">
        <v>122</v>
      </c>
      <c r="D67" s="32" t="s">
        <v>122</v>
      </c>
      <c r="E67" s="11" t="s">
        <v>15</v>
      </c>
      <c r="F67" s="8">
        <v>30</v>
      </c>
      <c r="G67" s="56"/>
      <c r="H67" s="72">
        <f>ROUND(F67*G67,2)</f>
        <v>0</v>
      </c>
    </row>
    <row r="68" spans="1:8">
      <c r="A68" s="30">
        <v>65</v>
      </c>
      <c r="B68" s="87" t="s">
        <v>120</v>
      </c>
      <c r="C68" s="90" t="s">
        <v>121</v>
      </c>
      <c r="D68" s="16" t="s">
        <v>0</v>
      </c>
      <c r="E68" s="3" t="s">
        <v>5</v>
      </c>
      <c r="F68" s="6" t="s">
        <v>5</v>
      </c>
      <c r="G68" s="55" t="s">
        <v>5</v>
      </c>
      <c r="H68" s="74" t="s">
        <v>5</v>
      </c>
    </row>
    <row r="69" spans="1:8" s="9" customFormat="1">
      <c r="A69" s="30">
        <v>66</v>
      </c>
      <c r="B69" s="89"/>
      <c r="C69" s="92"/>
      <c r="D69" s="17" t="s">
        <v>44</v>
      </c>
      <c r="E69" s="11" t="s">
        <v>42</v>
      </c>
      <c r="F69" s="8">
        <v>100</v>
      </c>
      <c r="G69" s="56"/>
      <c r="H69" s="72">
        <f>ROUND(F69*G69,2)</f>
        <v>0</v>
      </c>
    </row>
    <row r="70" spans="1:8" s="9" customFormat="1">
      <c r="A70" s="30">
        <v>67</v>
      </c>
      <c r="B70" s="30" t="s">
        <v>107</v>
      </c>
      <c r="C70" s="28" t="s">
        <v>118</v>
      </c>
      <c r="D70" s="17" t="s">
        <v>76</v>
      </c>
      <c r="E70" s="11" t="s">
        <v>41</v>
      </c>
      <c r="F70" s="8">
        <v>2</v>
      </c>
      <c r="G70" s="58"/>
      <c r="H70" s="72">
        <f>ROUND(F70*G70,2)</f>
        <v>0</v>
      </c>
    </row>
    <row r="71" spans="1:8">
      <c r="A71" s="30">
        <v>68</v>
      </c>
      <c r="B71" s="39" t="s">
        <v>79</v>
      </c>
      <c r="C71" s="40" t="s">
        <v>79</v>
      </c>
      <c r="D71" s="15" t="s">
        <v>30</v>
      </c>
      <c r="E71" s="36" t="s">
        <v>5</v>
      </c>
      <c r="F71" s="37" t="s">
        <v>5</v>
      </c>
      <c r="G71" s="67" t="s">
        <v>5</v>
      </c>
      <c r="H71" s="73" t="s">
        <v>5</v>
      </c>
    </row>
    <row r="72" spans="1:8">
      <c r="A72" s="30">
        <v>69</v>
      </c>
      <c r="B72" s="45" t="s">
        <v>79</v>
      </c>
      <c r="C72" s="46" t="s">
        <v>79</v>
      </c>
      <c r="D72" s="16" t="s">
        <v>19</v>
      </c>
      <c r="E72" s="4" t="s">
        <v>5</v>
      </c>
      <c r="F72" s="6" t="s">
        <v>5</v>
      </c>
      <c r="G72" s="55" t="s">
        <v>5</v>
      </c>
      <c r="H72" s="74" t="s">
        <v>5</v>
      </c>
    </row>
    <row r="73" spans="1:8">
      <c r="A73" s="30">
        <v>70</v>
      </c>
      <c r="B73" s="45" t="s">
        <v>130</v>
      </c>
      <c r="C73" s="46" t="s">
        <v>129</v>
      </c>
      <c r="D73" s="17" t="s">
        <v>144</v>
      </c>
      <c r="E73" s="11" t="s">
        <v>136</v>
      </c>
      <c r="F73" s="10">
        <v>70</v>
      </c>
      <c r="G73" s="59"/>
      <c r="H73" s="72">
        <f>ROUND(F73*G73,2)</f>
        <v>0</v>
      </c>
    </row>
    <row r="74" spans="1:8">
      <c r="A74" s="30">
        <v>71</v>
      </c>
      <c r="B74" s="45" t="s">
        <v>130</v>
      </c>
      <c r="C74" s="46" t="s">
        <v>129</v>
      </c>
      <c r="D74" s="17" t="s">
        <v>70</v>
      </c>
      <c r="E74" s="23" t="s">
        <v>71</v>
      </c>
      <c r="F74" s="26">
        <v>0.4</v>
      </c>
      <c r="G74" s="60"/>
      <c r="H74" s="72">
        <f>ROUND(F74*G74,2)</f>
        <v>0</v>
      </c>
    </row>
    <row r="75" spans="1:8">
      <c r="A75" s="30">
        <v>72</v>
      </c>
      <c r="B75" s="45" t="s">
        <v>142</v>
      </c>
      <c r="C75" s="46" t="s">
        <v>79</v>
      </c>
      <c r="D75" s="41" t="s">
        <v>119</v>
      </c>
      <c r="E75" s="27" t="s">
        <v>5</v>
      </c>
      <c r="F75" s="6" t="s">
        <v>5</v>
      </c>
      <c r="G75" s="55"/>
      <c r="H75" s="74" t="s">
        <v>5</v>
      </c>
    </row>
    <row r="76" spans="1:8" ht="15" customHeight="1">
      <c r="A76" s="30">
        <v>73</v>
      </c>
      <c r="B76" s="45" t="s">
        <v>142</v>
      </c>
      <c r="C76" s="46" t="s">
        <v>79</v>
      </c>
      <c r="D76" s="42" t="s">
        <v>135</v>
      </c>
      <c r="E76" s="13" t="s">
        <v>26</v>
      </c>
      <c r="F76" s="14">
        <v>1</v>
      </c>
      <c r="G76" s="61"/>
      <c r="H76" s="72">
        <f t="shared" ref="H76:H84" si="1">ROUND(F76*G76,2)</f>
        <v>0</v>
      </c>
    </row>
    <row r="77" spans="1:8" ht="42.6" customHeight="1">
      <c r="A77" s="30">
        <v>74</v>
      </c>
      <c r="B77" s="45" t="s">
        <v>142</v>
      </c>
      <c r="C77" s="46" t="s">
        <v>79</v>
      </c>
      <c r="D77" s="42" t="s">
        <v>145</v>
      </c>
      <c r="E77" s="13" t="s">
        <v>26</v>
      </c>
      <c r="F77" s="14">
        <v>1</v>
      </c>
      <c r="G77" s="62"/>
      <c r="H77" s="72">
        <f t="shared" si="1"/>
        <v>0</v>
      </c>
    </row>
    <row r="78" spans="1:8">
      <c r="A78" s="30">
        <v>75</v>
      </c>
      <c r="B78" s="45" t="s">
        <v>142</v>
      </c>
      <c r="C78" s="46" t="s">
        <v>79</v>
      </c>
      <c r="D78" s="42" t="s">
        <v>133</v>
      </c>
      <c r="E78" s="13" t="s">
        <v>26</v>
      </c>
      <c r="F78" s="14">
        <v>1</v>
      </c>
      <c r="G78" s="62"/>
      <c r="H78" s="72">
        <f t="shared" si="1"/>
        <v>0</v>
      </c>
    </row>
    <row r="79" spans="1:8">
      <c r="A79" s="30">
        <v>76</v>
      </c>
      <c r="B79" s="45" t="s">
        <v>142</v>
      </c>
      <c r="C79" s="46" t="s">
        <v>79</v>
      </c>
      <c r="D79" s="42" t="s">
        <v>134</v>
      </c>
      <c r="E79" s="13" t="s">
        <v>26</v>
      </c>
      <c r="F79" s="14">
        <v>1</v>
      </c>
      <c r="G79" s="62"/>
      <c r="H79" s="72">
        <f t="shared" si="1"/>
        <v>0</v>
      </c>
    </row>
    <row r="80" spans="1:8">
      <c r="A80" s="30">
        <v>77</v>
      </c>
      <c r="B80" s="45" t="s">
        <v>142</v>
      </c>
      <c r="C80" s="46" t="s">
        <v>79</v>
      </c>
      <c r="D80" s="42" t="s">
        <v>141</v>
      </c>
      <c r="E80" s="13" t="s">
        <v>137</v>
      </c>
      <c r="F80" s="14">
        <v>200</v>
      </c>
      <c r="G80" s="62"/>
      <c r="H80" s="72">
        <f t="shared" si="1"/>
        <v>0</v>
      </c>
    </row>
    <row r="81" spans="1:8">
      <c r="A81" s="30">
        <v>78</v>
      </c>
      <c r="B81" s="45" t="s">
        <v>142</v>
      </c>
      <c r="C81" s="46" t="s">
        <v>79</v>
      </c>
      <c r="D81" s="19" t="s">
        <v>147</v>
      </c>
      <c r="E81" s="13" t="s">
        <v>26</v>
      </c>
      <c r="F81" s="14">
        <v>1</v>
      </c>
      <c r="G81" s="63"/>
      <c r="H81" s="72">
        <f t="shared" si="1"/>
        <v>0</v>
      </c>
    </row>
    <row r="82" spans="1:8">
      <c r="A82" s="30">
        <v>79</v>
      </c>
      <c r="B82" s="45" t="s">
        <v>142</v>
      </c>
      <c r="C82" s="46" t="s">
        <v>79</v>
      </c>
      <c r="D82" s="19" t="s">
        <v>72</v>
      </c>
      <c r="E82" s="13" t="s">
        <v>26</v>
      </c>
      <c r="F82" s="14">
        <v>1</v>
      </c>
      <c r="G82" s="63"/>
      <c r="H82" s="72">
        <f t="shared" si="1"/>
        <v>0</v>
      </c>
    </row>
    <row r="83" spans="1:8">
      <c r="A83" s="30">
        <v>80</v>
      </c>
      <c r="B83" s="45" t="s">
        <v>142</v>
      </c>
      <c r="C83" s="46" t="s">
        <v>79</v>
      </c>
      <c r="D83" s="19" t="s">
        <v>146</v>
      </c>
      <c r="E83" s="13" t="s">
        <v>26</v>
      </c>
      <c r="F83" s="14">
        <v>1</v>
      </c>
      <c r="G83" s="63"/>
      <c r="H83" s="72">
        <f t="shared" si="1"/>
        <v>0</v>
      </c>
    </row>
    <row r="84" spans="1:8" ht="24" thickBot="1">
      <c r="A84" s="31">
        <v>81</v>
      </c>
      <c r="B84" s="31" t="s">
        <v>142</v>
      </c>
      <c r="C84" s="29" t="s">
        <v>79</v>
      </c>
      <c r="D84" s="20" t="s">
        <v>138</v>
      </c>
      <c r="E84" s="12" t="s">
        <v>6</v>
      </c>
      <c r="F84" s="52">
        <v>1</v>
      </c>
      <c r="G84" s="68"/>
      <c r="H84" s="77">
        <f t="shared" si="1"/>
        <v>0</v>
      </c>
    </row>
    <row r="85" spans="1:8" ht="27" customHeight="1" thickBot="1">
      <c r="E85" s="79" t="s">
        <v>151</v>
      </c>
      <c r="F85" s="80"/>
      <c r="G85" s="81"/>
      <c r="H85" s="64">
        <f>SUM(H6:H84)</f>
        <v>0</v>
      </c>
    </row>
    <row r="86" spans="1:8" ht="13.8" thickBot="1">
      <c r="E86" s="82" t="s">
        <v>152</v>
      </c>
      <c r="F86" s="83"/>
      <c r="G86" s="84"/>
      <c r="H86" s="78">
        <f>ROUND(H85*0.23,2)</f>
        <v>0</v>
      </c>
    </row>
    <row r="87" spans="1:8" ht="13.8" thickBot="1">
      <c r="E87" s="82" t="s">
        <v>153</v>
      </c>
      <c r="F87" s="83"/>
      <c r="G87" s="84"/>
      <c r="H87" s="21">
        <f>H85+H86</f>
        <v>0</v>
      </c>
    </row>
    <row r="91" spans="1:8" ht="25.2" customHeight="1"/>
    <row r="92" spans="1:8">
      <c r="E92" s="140" t="s">
        <v>160</v>
      </c>
      <c r="F92" s="140"/>
      <c r="G92" s="140"/>
      <c r="H92" s="140"/>
    </row>
    <row r="93" spans="1:8">
      <c r="E93" s="139" t="s">
        <v>161</v>
      </c>
      <c r="F93" s="139"/>
      <c r="G93" s="139"/>
      <c r="H93" s="139"/>
    </row>
    <row r="95" spans="1:8">
      <c r="G95" s="51"/>
    </row>
    <row r="96" spans="1:8">
      <c r="G96" s="51"/>
    </row>
    <row r="97" spans="7:7">
      <c r="G97" s="51"/>
    </row>
  </sheetData>
  <mergeCells count="44">
    <mergeCell ref="E92:H92"/>
    <mergeCell ref="E93:H93"/>
    <mergeCell ref="A1:H1"/>
    <mergeCell ref="B2:H3"/>
    <mergeCell ref="F4:F5"/>
    <mergeCell ref="E4:E5"/>
    <mergeCell ref="D4:D5"/>
    <mergeCell ref="C4:C5"/>
    <mergeCell ref="B68:B69"/>
    <mergeCell ref="C68:C69"/>
    <mergeCell ref="B52:B53"/>
    <mergeCell ref="C52:C53"/>
    <mergeCell ref="B18:B19"/>
    <mergeCell ref="C18:C19"/>
    <mergeCell ref="B20:B21"/>
    <mergeCell ref="C20:C21"/>
    <mergeCell ref="B64:B66"/>
    <mergeCell ref="C64:C66"/>
    <mergeCell ref="B54:B55"/>
    <mergeCell ref="C54:C55"/>
    <mergeCell ref="B58:B59"/>
    <mergeCell ref="C58:C59"/>
    <mergeCell ref="B32:B33"/>
    <mergeCell ref="B41:B43"/>
    <mergeCell ref="C44:C47"/>
    <mergeCell ref="B44:B47"/>
    <mergeCell ref="C35:C40"/>
    <mergeCell ref="B35:B40"/>
    <mergeCell ref="E85:G85"/>
    <mergeCell ref="E86:G86"/>
    <mergeCell ref="E87:G87"/>
    <mergeCell ref="A2:A3"/>
    <mergeCell ref="B24:B26"/>
    <mergeCell ref="C24:C26"/>
    <mergeCell ref="B28:B30"/>
    <mergeCell ref="C28:C30"/>
    <mergeCell ref="B7:B9"/>
    <mergeCell ref="C7:C9"/>
    <mergeCell ref="B11:B14"/>
    <mergeCell ref="C11:C14"/>
    <mergeCell ref="A4:A5"/>
    <mergeCell ref="B4:B5"/>
    <mergeCell ref="C32:C33"/>
    <mergeCell ref="C41:C43"/>
  </mergeCells>
  <phoneticPr fontId="9" type="noConversion"/>
  <dataValidations disablePrompts="1" count="1">
    <dataValidation type="decimal" allowBlank="1" showInputMessage="1" showErrorMessage="1" sqref="F60:G61 F73:G74 F50:G53" xr:uid="{00000000-0002-0000-0000-000000000000}">
      <formula1>-1E+27</formula1>
      <formula2>1E+27</formula2>
    </dataValidation>
  </dataValidations>
  <pageMargins left="0.7" right="0.7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494A7-D68D-4E6E-A9FD-DE729EEBD341}">
  <sheetPr>
    <pageSetUpPr fitToPage="1"/>
  </sheetPr>
  <dimension ref="A1:L19"/>
  <sheetViews>
    <sheetView zoomScaleNormal="100" workbookViewId="0">
      <selection activeCell="E6" sqref="E6"/>
    </sheetView>
  </sheetViews>
  <sheetFormatPr defaultColWidth="9.109375" defaultRowHeight="13.2"/>
  <cols>
    <col min="1" max="1" width="8.109375" style="1" customWidth="1"/>
    <col min="2" max="2" width="65.6640625" style="1" customWidth="1"/>
    <col min="3" max="3" width="10.44140625" style="5" customWidth="1"/>
    <col min="4" max="4" width="9.6640625" style="5" customWidth="1"/>
    <col min="5" max="5" width="13.5546875" style="5" customWidth="1"/>
    <col min="6" max="6" width="14.6640625" style="5" bestFit="1" customWidth="1"/>
    <col min="7" max="12" width="11.6640625" style="1" customWidth="1"/>
    <col min="13" max="16384" width="9.109375" style="1"/>
  </cols>
  <sheetData>
    <row r="1" spans="1:12" ht="30.6" customHeight="1" thickBot="1">
      <c r="A1" s="101" t="s">
        <v>154</v>
      </c>
      <c r="B1" s="102"/>
    </row>
    <row r="2" spans="1:12" ht="33" customHeight="1">
      <c r="A2" s="85" t="s">
        <v>31</v>
      </c>
      <c r="B2" s="119" t="s">
        <v>155</v>
      </c>
      <c r="C2" s="120"/>
      <c r="D2" s="120"/>
      <c r="E2" s="120"/>
      <c r="F2" s="121"/>
      <c r="G2" s="122"/>
      <c r="H2" s="122"/>
      <c r="I2" s="122"/>
      <c r="J2" s="122"/>
      <c r="K2" s="122"/>
      <c r="L2" s="122"/>
    </row>
    <row r="3" spans="1:12" ht="24.6" customHeight="1" thickBot="1">
      <c r="A3" s="86"/>
      <c r="B3" s="123"/>
      <c r="C3" s="124"/>
      <c r="D3" s="124"/>
      <c r="E3" s="124"/>
      <c r="F3" s="125"/>
      <c r="G3" s="122"/>
      <c r="H3" s="122"/>
      <c r="I3" s="122"/>
      <c r="J3" s="122"/>
      <c r="K3" s="122"/>
      <c r="L3" s="122"/>
    </row>
    <row r="4" spans="1:12" ht="26.25" customHeight="1">
      <c r="A4" s="99" t="s">
        <v>1</v>
      </c>
      <c r="B4" s="117" t="s">
        <v>29</v>
      </c>
      <c r="C4" s="115" t="s">
        <v>2</v>
      </c>
      <c r="D4" s="113" t="s">
        <v>3</v>
      </c>
      <c r="E4" s="99" t="s">
        <v>43</v>
      </c>
      <c r="F4" s="99" t="s">
        <v>32</v>
      </c>
    </row>
    <row r="5" spans="1:12" ht="13.8" thickBot="1">
      <c r="A5" s="126"/>
      <c r="B5" s="127"/>
      <c r="C5" s="128"/>
      <c r="D5" s="129"/>
      <c r="E5" s="126"/>
      <c r="F5" s="126"/>
    </row>
    <row r="6" spans="1:12" ht="286.2" customHeight="1" thickBot="1">
      <c r="A6" s="130">
        <v>1</v>
      </c>
      <c r="B6" s="131" t="s">
        <v>156</v>
      </c>
      <c r="C6" s="132" t="s">
        <v>157</v>
      </c>
      <c r="D6" s="133">
        <v>1</v>
      </c>
      <c r="E6" s="134"/>
      <c r="F6" s="135">
        <f>ROUND(D6*E6,2)</f>
        <v>0</v>
      </c>
    </row>
    <row r="7" spans="1:12" ht="27" customHeight="1" thickBot="1">
      <c r="C7" s="79" t="s">
        <v>151</v>
      </c>
      <c r="D7" s="80"/>
      <c r="E7" s="81"/>
      <c r="F7" s="136">
        <f>SUM(F6:F6)</f>
        <v>0</v>
      </c>
    </row>
    <row r="8" spans="1:12" ht="13.8" thickBot="1">
      <c r="C8" s="82" t="s">
        <v>152</v>
      </c>
      <c r="D8" s="83"/>
      <c r="E8" s="84"/>
      <c r="F8" s="137">
        <f>ROUND(F7*0.23,2)</f>
        <v>0</v>
      </c>
    </row>
    <row r="9" spans="1:12" ht="13.8" thickBot="1">
      <c r="C9" s="82" t="s">
        <v>153</v>
      </c>
      <c r="D9" s="83"/>
      <c r="E9" s="84"/>
      <c r="F9" s="138">
        <f>F7+F8</f>
        <v>0</v>
      </c>
    </row>
    <row r="12" spans="1:12" ht="51.6" customHeight="1">
      <c r="C12" s="140" t="s">
        <v>160</v>
      </c>
      <c r="D12" s="140"/>
      <c r="E12" s="140"/>
      <c r="F12" s="140"/>
    </row>
    <row r="13" spans="1:12">
      <c r="C13" s="139" t="s">
        <v>161</v>
      </c>
      <c r="D13" s="139"/>
      <c r="E13" s="139"/>
      <c r="F13" s="139"/>
    </row>
    <row r="17" spans="5:5">
      <c r="E17" s="51"/>
    </row>
    <row r="18" spans="5:5">
      <c r="E18" s="51"/>
    </row>
    <row r="19" spans="5:5">
      <c r="E19" s="51"/>
    </row>
  </sheetData>
  <mergeCells count="14">
    <mergeCell ref="C7:E7"/>
    <mergeCell ref="C8:E8"/>
    <mergeCell ref="C9:E9"/>
    <mergeCell ref="C12:F12"/>
    <mergeCell ref="C13:F13"/>
    <mergeCell ref="A1:B1"/>
    <mergeCell ref="A2:A3"/>
    <mergeCell ref="B2:F3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CA7ED-E783-46FA-8FDA-2F0A663DA92D}">
  <sheetPr>
    <pageSetUpPr fitToPage="1"/>
  </sheetPr>
  <dimension ref="A1:L19"/>
  <sheetViews>
    <sheetView zoomScaleNormal="100" workbookViewId="0">
      <selection activeCell="E6" sqref="E6"/>
    </sheetView>
  </sheetViews>
  <sheetFormatPr defaultColWidth="9.109375" defaultRowHeight="13.2"/>
  <cols>
    <col min="1" max="1" width="8.109375" style="1" customWidth="1"/>
    <col min="2" max="2" width="65.6640625" style="1" customWidth="1"/>
    <col min="3" max="3" width="10.44140625" style="5" customWidth="1"/>
    <col min="4" max="4" width="9.6640625" style="5" customWidth="1"/>
    <col min="5" max="5" width="13.5546875" style="5" customWidth="1"/>
    <col min="6" max="6" width="14.6640625" style="5" bestFit="1" customWidth="1"/>
    <col min="7" max="12" width="11.6640625" style="1" customWidth="1"/>
    <col min="13" max="16384" width="9.109375" style="1"/>
  </cols>
  <sheetData>
    <row r="1" spans="1:12" ht="30.6" customHeight="1" thickBot="1">
      <c r="A1" s="101" t="s">
        <v>158</v>
      </c>
      <c r="B1" s="102"/>
    </row>
    <row r="2" spans="1:12" ht="33" customHeight="1">
      <c r="A2" s="85" t="s">
        <v>31</v>
      </c>
      <c r="B2" s="119" t="s">
        <v>155</v>
      </c>
      <c r="C2" s="120"/>
      <c r="D2" s="120"/>
      <c r="E2" s="120"/>
      <c r="F2" s="121"/>
      <c r="G2" s="122"/>
      <c r="H2" s="122"/>
      <c r="I2" s="122"/>
      <c r="J2" s="122"/>
      <c r="K2" s="122"/>
      <c r="L2" s="122"/>
    </row>
    <row r="3" spans="1:12" ht="24.6" customHeight="1" thickBot="1">
      <c r="A3" s="86"/>
      <c r="B3" s="123"/>
      <c r="C3" s="124"/>
      <c r="D3" s="124"/>
      <c r="E3" s="124"/>
      <c r="F3" s="125"/>
      <c r="G3" s="122"/>
      <c r="H3" s="122"/>
      <c r="I3" s="122"/>
      <c r="J3" s="122"/>
      <c r="K3" s="122"/>
      <c r="L3" s="122"/>
    </row>
    <row r="4" spans="1:12" ht="26.25" customHeight="1">
      <c r="A4" s="99" t="s">
        <v>1</v>
      </c>
      <c r="B4" s="117" t="s">
        <v>29</v>
      </c>
      <c r="C4" s="115" t="s">
        <v>2</v>
      </c>
      <c r="D4" s="113" t="s">
        <v>3</v>
      </c>
      <c r="E4" s="99" t="s">
        <v>43</v>
      </c>
      <c r="F4" s="99" t="s">
        <v>32</v>
      </c>
    </row>
    <row r="5" spans="1:12" ht="13.8" thickBot="1">
      <c r="A5" s="126"/>
      <c r="B5" s="127"/>
      <c r="C5" s="128"/>
      <c r="D5" s="129"/>
      <c r="E5" s="126"/>
      <c r="F5" s="126"/>
    </row>
    <row r="6" spans="1:12" ht="127.2" customHeight="1" thickBot="1">
      <c r="A6" s="130">
        <v>1</v>
      </c>
      <c r="B6" s="131" t="s">
        <v>159</v>
      </c>
      <c r="C6" s="132" t="s">
        <v>157</v>
      </c>
      <c r="D6" s="133">
        <v>1</v>
      </c>
      <c r="E6" s="134"/>
      <c r="F6" s="135">
        <f>ROUND(D6*E6,2)</f>
        <v>0</v>
      </c>
    </row>
    <row r="7" spans="1:12" ht="27" customHeight="1" thickBot="1">
      <c r="C7" s="79" t="s">
        <v>151</v>
      </c>
      <c r="D7" s="80"/>
      <c r="E7" s="81"/>
      <c r="F7" s="136">
        <f>SUM(F6:F6)</f>
        <v>0</v>
      </c>
    </row>
    <row r="8" spans="1:12" ht="13.8" thickBot="1">
      <c r="C8" s="82" t="s">
        <v>152</v>
      </c>
      <c r="D8" s="83"/>
      <c r="E8" s="84"/>
      <c r="F8" s="137">
        <f>ROUND(F7*0.23,2)</f>
        <v>0</v>
      </c>
    </row>
    <row r="9" spans="1:12" ht="13.8" thickBot="1">
      <c r="C9" s="82" t="s">
        <v>153</v>
      </c>
      <c r="D9" s="83"/>
      <c r="E9" s="84"/>
      <c r="F9" s="138">
        <f>F7+F8</f>
        <v>0</v>
      </c>
    </row>
    <row r="13" spans="1:12">
      <c r="C13" s="139" t="s">
        <v>160</v>
      </c>
      <c r="D13" s="139"/>
      <c r="E13" s="139"/>
      <c r="F13" s="139"/>
    </row>
    <row r="14" spans="1:12">
      <c r="C14" s="139" t="s">
        <v>161</v>
      </c>
      <c r="D14" s="139"/>
      <c r="E14" s="139"/>
      <c r="F14" s="139"/>
    </row>
    <row r="17" spans="5:5">
      <c r="E17" s="51"/>
    </row>
    <row r="18" spans="5:5">
      <c r="E18" s="51"/>
    </row>
    <row r="19" spans="5:5">
      <c r="E19" s="51"/>
    </row>
  </sheetData>
  <mergeCells count="14">
    <mergeCell ref="C7:E7"/>
    <mergeCell ref="C8:E8"/>
    <mergeCell ref="C9:E9"/>
    <mergeCell ref="C13:F13"/>
    <mergeCell ref="C14:F14"/>
    <mergeCell ref="A1:B1"/>
    <mergeCell ref="A2:A3"/>
    <mergeCell ref="B2:F3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FE43C-933F-4AAA-B8F1-F7B5B5F4B87B}">
  <sheetPr>
    <pageSetUpPr fitToPage="1"/>
  </sheetPr>
  <dimension ref="B2:F13"/>
  <sheetViews>
    <sheetView tabSelected="1" workbookViewId="0">
      <selection activeCell="E12" sqref="E12"/>
    </sheetView>
  </sheetViews>
  <sheetFormatPr defaultRowHeight="13.2"/>
  <cols>
    <col min="1" max="1" width="2.109375" customWidth="1"/>
    <col min="2" max="2" width="37.77734375" customWidth="1"/>
    <col min="3" max="3" width="57.5546875" customWidth="1"/>
  </cols>
  <sheetData>
    <row r="2" spans="2:6" ht="49.2" customHeight="1" thickBot="1">
      <c r="B2" s="141" t="s">
        <v>155</v>
      </c>
      <c r="C2" s="141"/>
    </row>
    <row r="3" spans="2:6" ht="24.6" customHeight="1">
      <c r="B3" s="150" t="s">
        <v>162</v>
      </c>
      <c r="C3" s="142">
        <f>'Koszty Robocizny'!H85</f>
        <v>0</v>
      </c>
    </row>
    <row r="4" spans="2:6" ht="24.6" customHeight="1">
      <c r="B4" s="151" t="s">
        <v>163</v>
      </c>
      <c r="C4" s="143">
        <f>'Koszty Materiałów'!F7</f>
        <v>0</v>
      </c>
    </row>
    <row r="5" spans="2:6" ht="24.6" customHeight="1" thickBot="1">
      <c r="B5" s="152" t="s">
        <v>164</v>
      </c>
      <c r="C5" s="147">
        <f>'Koszty sprzętu'!F7</f>
        <v>0</v>
      </c>
    </row>
    <row r="6" spans="2:6" ht="18.600000000000001" customHeight="1">
      <c r="B6" s="148" t="s">
        <v>165</v>
      </c>
      <c r="C6" s="149">
        <f>SUM(C3:C5)</f>
        <v>0</v>
      </c>
    </row>
    <row r="7" spans="2:6" ht="18.600000000000001" customHeight="1">
      <c r="B7" s="144" t="s">
        <v>166</v>
      </c>
      <c r="C7" s="145">
        <f>C6*1.23-C6</f>
        <v>0</v>
      </c>
    </row>
    <row r="8" spans="2:6" ht="18.600000000000001" customHeight="1" thickBot="1">
      <c r="B8" s="146" t="s">
        <v>167</v>
      </c>
      <c r="C8" s="156">
        <f>C7+C6</f>
        <v>0</v>
      </c>
    </row>
    <row r="12" spans="2:6" ht="26.4" customHeight="1">
      <c r="C12" s="153" t="s">
        <v>160</v>
      </c>
      <c r="D12" s="154"/>
      <c r="E12" s="154"/>
      <c r="F12" s="154"/>
    </row>
    <row r="13" spans="2:6">
      <c r="C13" s="5" t="s">
        <v>161</v>
      </c>
      <c r="D13" s="155"/>
      <c r="E13" s="155"/>
      <c r="F13" s="155"/>
    </row>
  </sheetData>
  <mergeCells count="1">
    <mergeCell ref="B2:C2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3</vt:i4>
      </vt:variant>
    </vt:vector>
  </HeadingPairs>
  <TitlesOfParts>
    <vt:vector size="7" baseType="lpstr">
      <vt:lpstr>Koszty Robocizny</vt:lpstr>
      <vt:lpstr>Koszty Materiałów</vt:lpstr>
      <vt:lpstr>Koszty sprzętu</vt:lpstr>
      <vt:lpstr>Wartość oferty łącznie</vt:lpstr>
      <vt:lpstr>'Koszty Materiałów'!Obszar_wydruku</vt:lpstr>
      <vt:lpstr>'Koszty Robocizny'!Obszar_wydruku</vt:lpstr>
      <vt:lpstr>'Koszty sprzętu'!Obszar_wydruku</vt:lpstr>
    </vt:vector>
  </TitlesOfParts>
  <Company>Transprojekt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</dc:creator>
  <cp:lastModifiedBy>Rumiński Michał</cp:lastModifiedBy>
  <cp:lastPrinted>2025-05-19T11:18:45Z</cp:lastPrinted>
  <dcterms:created xsi:type="dcterms:W3CDTF">2010-02-12T12:18:21Z</dcterms:created>
  <dcterms:modified xsi:type="dcterms:W3CDTF">2025-05-19T11:21:37Z</dcterms:modified>
</cp:coreProperties>
</file>